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y\Downloads\Hòa\Mẫu báo cáo tài chính\"/>
    </mc:Choice>
  </mc:AlternateContent>
  <bookViews>
    <workbookView xWindow="0" yWindow="0" windowWidth="20490" windowHeight="7650"/>
  </bookViews>
  <sheets>
    <sheet name="Bảng tính tk ARAP" sheetId="5" r:id="rId1"/>
  </sheets>
  <definedNames>
    <definedName name="_xlnm.Print_Area" localSheetId="0">'Bảng tính tk ARAP'!$A$1:$J$203</definedName>
  </definedNames>
  <calcPr calcId="162913" calcOnSave="0"/>
</workbook>
</file>

<file path=xl/calcChain.xml><?xml version="1.0" encoding="utf-8"?>
<calcChain xmlns="http://schemas.openxmlformats.org/spreadsheetml/2006/main">
  <c r="J163" i="5" l="1"/>
  <c r="J164" i="5"/>
  <c r="J10" i="5"/>
  <c r="J86" i="5"/>
  <c r="J88" i="5"/>
  <c r="J87" i="5"/>
  <c r="J37" i="5"/>
  <c r="J11" i="5"/>
  <c r="J127" i="5"/>
  <c r="J121" i="5"/>
  <c r="J122" i="5"/>
  <c r="J98" i="5"/>
  <c r="J97" i="5"/>
  <c r="J85" i="5"/>
  <c r="J89" i="5"/>
  <c r="J126" i="5"/>
  <c r="J129" i="5"/>
  <c r="J130" i="5"/>
  <c r="D188" i="5"/>
  <c r="J105" i="5"/>
  <c r="J107" i="5"/>
  <c r="J108" i="5"/>
  <c r="D185" i="5"/>
  <c r="J111" i="5"/>
  <c r="J113" i="5"/>
  <c r="J114" i="5"/>
  <c r="D186" i="5"/>
  <c r="J115" i="5"/>
  <c r="J117" i="5"/>
  <c r="J118" i="5"/>
  <c r="D189" i="5"/>
  <c r="J133" i="5"/>
  <c r="J135" i="5"/>
  <c r="J136" i="5"/>
  <c r="D190" i="5"/>
  <c r="J139" i="5"/>
  <c r="J141" i="5"/>
  <c r="J142" i="5"/>
  <c r="D191" i="5"/>
  <c r="J145" i="5"/>
  <c r="J147" i="5"/>
  <c r="J148" i="5"/>
  <c r="D192" i="5"/>
  <c r="J151" i="5"/>
  <c r="J153" i="5"/>
  <c r="J154" i="5"/>
  <c r="D193" i="5"/>
  <c r="J157" i="5"/>
  <c r="J159" i="5"/>
  <c r="J160" i="5"/>
  <c r="D194" i="5"/>
  <c r="J170" i="5"/>
  <c r="J172" i="5"/>
  <c r="J169" i="5"/>
  <c r="J175" i="5"/>
  <c r="J93" i="5"/>
  <c r="J94" i="5"/>
  <c r="J12" i="5"/>
  <c r="J176" i="5"/>
  <c r="D201" i="5"/>
  <c r="J90" i="5"/>
  <c r="J103" i="5"/>
  <c r="J104" i="5"/>
  <c r="D184" i="5"/>
  <c r="D198" i="5"/>
  <c r="D203" i="5"/>
  <c r="J180" i="5"/>
  <c r="J81" i="5"/>
  <c r="J166" i="5"/>
  <c r="D196" i="5"/>
  <c r="J124" i="5"/>
  <c r="J125" i="5"/>
  <c r="D187" i="5"/>
</calcChain>
</file>

<file path=xl/comments1.xml><?xml version="1.0" encoding="utf-8"?>
<comments xmlns="http://schemas.openxmlformats.org/spreadsheetml/2006/main">
  <authors>
    <author>Windows User</author>
  </authors>
  <commentList>
    <comment ref="A40" authorId="0" shapeId="0">
      <text>
        <r>
          <rPr>
            <b/>
            <sz val="9"/>
            <color indexed="81"/>
            <rFont val="Tahoma"/>
            <family val="2"/>
          </rPr>
          <t>Được trả tiền để tổ chức tìm kiếm nhân sự"</t>
        </r>
        <r>
          <rPr>
            <sz val="9"/>
            <color indexed="81"/>
            <rFont val="Tahoma"/>
          </rPr>
          <t xml:space="preserve">
</t>
        </r>
      </text>
    </comment>
    <comment ref="A41" authorId="0" shapeId="0">
      <text>
        <r>
          <rPr>
            <b/>
            <sz val="9"/>
            <color indexed="81"/>
            <rFont val="Tahoma"/>
          </rPr>
          <t>Chỉ được trả tiền khi đã tìm được nhân viên</t>
        </r>
        <r>
          <rPr>
            <sz val="9"/>
            <color indexed="81"/>
            <rFont val="Tahoma"/>
          </rPr>
          <t xml:space="preserve">
</t>
        </r>
      </text>
    </comment>
  </commentList>
</comments>
</file>

<file path=xl/sharedStrings.xml><?xml version="1.0" encoding="utf-8"?>
<sst xmlns="http://schemas.openxmlformats.org/spreadsheetml/2006/main" count="187" uniqueCount="146">
  <si>
    <t>Yes</t>
  </si>
  <si>
    <t>No</t>
  </si>
  <si>
    <t>1.
2.
3.</t>
  </si>
  <si>
    <t>[Tên Công ty]</t>
  </si>
  <si>
    <t>Thu thập dữ liệu bảng tính</t>
  </si>
  <si>
    <t>Thực tiễn tuyển dụng</t>
  </si>
  <si>
    <t>Bạn đã tuyển dụng bao nhiêu người trong năm tài chính gần đây nhất?</t>
  </si>
  <si>
    <t>Bạn đã tuyển dụng bao nhiêu người trong năm tài chính này?</t>
  </si>
  <si>
    <t>Tổ chức của bạn có bao nhiêu nhân viên ?</t>
  </si>
  <si>
    <t>Bạn dự định tuyển dụng bao nhiêu người trong năm tài chính tiếp theo?</t>
  </si>
  <si>
    <t>Thời gian tuyển dụng của tổ chức là bao lâu (theo ngày)?</t>
  </si>
  <si>
    <t>Tổ chức của bạn quy định thời gian tuyển dụng theo yếu tố gì?</t>
  </si>
  <si>
    <t>Mỗi năm có bao nhiêu hồ sơ được chấp thuận?</t>
  </si>
  <si>
    <t>Mỗi năm có bao nhiêu đơn ứng tuyển được chấp thuận?</t>
  </si>
  <si>
    <t>Tỉ lệ phần trăm lượng hồ sơ tổ chức của bạn nhân được thông qua các nguồn sau:</t>
  </si>
  <si>
    <t>Thư xin việc</t>
  </si>
  <si>
    <t>Quảng cáo tuyển dụng (Trên báo chí hoặc tạp chí)</t>
  </si>
  <si>
    <t>Côn ty nhân lực bên ngoài</t>
  </si>
  <si>
    <t>Tuyển dụng tại trường học</t>
  </si>
  <si>
    <t>Quảng cáo trên Inernet</t>
  </si>
  <si>
    <t>Giấy giới thiệu nhân viên</t>
  </si>
  <si>
    <t xml:space="preserve">Tỷ lệ các loại hồ sơ được chấp thuận </t>
  </si>
  <si>
    <t>Bằng văn bản giấy (bao gồ cả fax)</t>
  </si>
  <si>
    <t>Qua ứng dụng trực tuyến</t>
  </si>
  <si>
    <t>Hồ sơ đính kèm theo thư điện tử</t>
  </si>
  <si>
    <t xml:space="preserve">Tỷ lệ biến động nhân sự hàng năm </t>
  </si>
  <si>
    <t>Chi phí nhân sự hàng năm</t>
  </si>
  <si>
    <t xml:space="preserve"> Thông tin về tổng chi phí tuyển dụng của tổ chức có thay đổi dựa trên vị trí, cơ sở, khu vực?</t>
  </si>
  <si>
    <t>Bao nhiêu nhân viên toàn thời gian (FTE) của bạn được điều đi xử lý hồ sơ và đơn ứng tuyển?</t>
  </si>
  <si>
    <t>Trung bình mỗi nhân viên xử lý hồ sơ và đơn ứng tuyển được trả bao nhiêu (một giờ)?</t>
  </si>
  <si>
    <t>Mỗi nhân viên phải xử lý bao nhiêu hồ sơ một ngày?
process per day?</t>
  </si>
  <si>
    <t>Mỗi năm có bao nhiêu tiếng để FTE xử lý hồ sơ?</t>
  </si>
  <si>
    <t>Nếu tuyển dụng thành công, Bộ phận nhân sự thu bao nhiêu tiền của mỗi bộ phận khác?</t>
  </si>
  <si>
    <t>Mỗi năm tổ chức của bạn chi bao nhiêu tiền cho các công ty nhân lực bên ngoài?</t>
  </si>
  <si>
    <t>Công ty thay thế (dự bị) tạm thời</t>
  </si>
  <si>
    <t>Chi phí tuyển dụng hàng năm - Quảng cáo</t>
  </si>
  <si>
    <t>Công ty tuyển dụng trả trước</t>
  </si>
  <si>
    <t>Công ty tuyển dụng trả sau</t>
  </si>
  <si>
    <t>Mỗi năm tổ chức của bạn chi bao nhiêu tiền vào quảng cáo tuyển dụng?</t>
  </si>
  <si>
    <t>Báo chí</t>
  </si>
  <si>
    <t>Công ty quảng cáo</t>
  </si>
  <si>
    <t>Quảng cáo trực tuyến</t>
  </si>
  <si>
    <t>Tạp chí và các ấn phẩm định kỳ</t>
  </si>
  <si>
    <t>Mỗi năm tổ chức của bạn chi bao nhiêu tiền vào các môi trường đăng tuyển việc làm bên ngoài?</t>
  </si>
  <si>
    <t>Bảng tuyển dụng trực tuyến</t>
  </si>
  <si>
    <t>Bảng tuyển dụng bằng giấy.</t>
  </si>
  <si>
    <t>Ki ốt</t>
  </si>
  <si>
    <t>Chi phí tuyển dụng hàng năm - Các chương trình đặc biệt và hội chợ việc làm</t>
  </si>
  <si>
    <t>Hội chợ việc làm</t>
  </si>
  <si>
    <t>Mỗi năm tổ chức của bạn thực hiện bao nhiêu chương trình tuyển dụng đặc biệt?</t>
  </si>
  <si>
    <r>
      <t xml:space="preserve">Bạn Thực hiện/tổ chức những chương trình đặc biệt nào để tuyển dụng?  </t>
    </r>
    <r>
      <rPr>
        <i/>
        <sz val="8"/>
        <rFont val="Arial"/>
        <family val="2"/>
      </rPr>
      <t>(Ví dụ: Hội chợ việc làm ảo, quảng cáo trên radio,  chương trình PR đặc biệt, các chương trình tuyển dụng trên truyền hình, Chương trình tuyển dụngở các sự kiện đặc biệt của địa phương)</t>
    </r>
    <r>
      <rPr>
        <sz val="9"/>
        <rFont val="Arial"/>
        <family val="2"/>
      </rPr>
      <t>?</t>
    </r>
  </si>
  <si>
    <t>Mỗi năm tổ chức của bạn chi bao nhiêu vào chương trình tuyển dụng đặc biệt này?</t>
  </si>
  <si>
    <t>Nếu tổ chức của bạn tuyển nhân viên quốc tế, chi phí hàng năm dành cho VISA, các vấn đề pháp lý, vấn đề cư trú và các yếu tố khác là bao nhiêu?</t>
  </si>
  <si>
    <t>Mỗi năm tổ chức của bạn tham gia bao nhiêu hội chợ việc làm?</t>
  </si>
  <si>
    <r>
      <t xml:space="preserve">Chi phí trung bình mỗi lần tham gia những hội chợ này là bao nhiêu?
</t>
    </r>
    <r>
      <rPr>
        <i/>
        <sz val="8"/>
        <rFont val="Arial"/>
        <family val="2"/>
      </rPr>
      <t xml:space="preserve">Bao gồm cả chi phí đăng ký, dựng bốt, ăn ở, đi lại và các chi phí khác </t>
    </r>
  </si>
  <si>
    <t>Chi phí tuyển dụng hàng năm -  Tuyển dụng tại trường</t>
  </si>
  <si>
    <t>Tổ chức của bạn thực hiện tuyển dụng tại bao nhiêu trường</t>
  </si>
  <si>
    <t>Tổ chức của bạn có thường xuyên thực hiện tuyển dụng tại các trường học?</t>
  </si>
  <si>
    <t>Chi phí tuyển dụng tai trường hàng năm là bao nhiêu?</t>
  </si>
  <si>
    <t>Mỗi lần thực hiện thì tổ hức của bạn tuyển được bao nhiêu nhân viên mới?</t>
  </si>
  <si>
    <t>Có bao nhiêu thực tập sinh và sinh viên cộng tác được tuyển mỗi năm?</t>
  </si>
  <si>
    <t>Tổ chức của bạn có các hoạt động như thực tập và các chương trình hợp tác với các trường này không?</t>
  </si>
  <si>
    <t>Bạn dự định mở rộng môi trường tuyển dụng hay thắt chặt mối quan hệ với các trường đã hợp tác?</t>
  </si>
  <si>
    <t>Chi phí tuyển dụng hàng năm - Khác</t>
  </si>
  <si>
    <t xml:space="preserve">Mỗi năm tổ chức của các bạn chi bao nhiêu cho việc đi lại, ăn ở,v.v.. và các vấn đề lên quan đến tuyển dụng? Đã bao gồm các sự kiện tuyển dụng tại trường, các buổi phỏng vấn, đưa thí sinh đến nơi quy định để phỏng vấn,... </t>
  </si>
  <si>
    <t>Mỗi năm tổ chức của bạn chi bao nhiêu cho việc di chuyển địa điểm?</t>
  </si>
  <si>
    <t>Mỗi năm tổ chức của bạn chi bao nhiêu cho các loại thưởng kí kết và các loại thù lao khác?</t>
  </si>
  <si>
    <t>Mỗi năm tổ chức của bạn chi bao nhiêu cho việc cung cấp các dịch vụ kiểm tra lý lịch, kiểm tra uy tín,  khảo sát,… của bên thứ 3?</t>
  </si>
  <si>
    <t>Nếu tổ chức của bạn thực hiện chương trình Giới thiệu Nhân viên (ERP), thù lao giới thiệu cho mỗi tuyển dụng mới là bao nhiêu?</t>
  </si>
  <si>
    <t>Trung bình mỗi năm có bao nhiêu nhân viên được tuyển dụng thông qua ERP?</t>
  </si>
  <si>
    <t>Nếu được tuyển dụng thì phòng nhân sự sẽ phải trả cho IT bao nhiêu tiền?
HR department?</t>
  </si>
  <si>
    <t>Chi phí tuyển dụng mỗi năm</t>
  </si>
  <si>
    <t>Tính toán nội bộ</t>
  </si>
  <si>
    <t>Số lượng đơn ứng tuyển và hồ sơ được duyệt mỗi năm?</t>
  </si>
  <si>
    <t>Số lượng nhân viên toàn thành viên được huy động sang duyệt hồ sơ.</t>
  </si>
  <si>
    <t>Tổng thù lao cho mỗi nhân viên duyệt hồ sơ (theo giờ) là bao nhiêu?</t>
  </si>
  <si>
    <t>Tổng chi phí duyệt hồ sơ nội bộ mỗi năm là bao nhiêu?</t>
  </si>
  <si>
    <t>Số lượng nhân viên cần thiết để hoàn thành tiến độ duyệt hồ sơ hàng năm là bao nhiêu?</t>
  </si>
  <si>
    <t>Chi phí trung bình cho mỗi hồ sơ được duyệt là bao nhiêu?</t>
  </si>
  <si>
    <t>Tính toán bên ngoài</t>
  </si>
  <si>
    <t xml:space="preserve">Chi phí trung bình cho mỗi hồ sơ từ nguồn bên ngoài là bao nhiêu </t>
  </si>
  <si>
    <t>Tổng chi phí hàng năm chi cho các nguồn bên ngoài là bai nhiêu</t>
  </si>
  <si>
    <t>Tỉ lệ hồ sơ trên đơn ứng tuyển</t>
  </si>
  <si>
    <t>Tỉ lệ hồ sơ trên đơn ứng tuyển hiện tại?</t>
  </si>
  <si>
    <t>Chi phí nhân sự</t>
  </si>
  <si>
    <t>Phần trăm chí phí nội bộ cho việc xem xét và duyệt hồ sơ được giảm khi áp dụng ARAP</t>
  </si>
  <si>
    <t>Tỉ lệ đơn ứng tuyển trên hồ sơ hiện tại?</t>
  </si>
  <si>
    <t xml:space="preserve"> Số tiền dự kiến tiết kiệm được khi áp dụng ARAP so với phương pháp hiện tại của tổ chức bạn?</t>
  </si>
  <si>
    <t>Số tiền tiết kiệm được hàng năm:</t>
  </si>
  <si>
    <t>Tổng sổ tiền tiết kiệm được dự kiến</t>
  </si>
  <si>
    <t>Phần trăm chi phí được giảm khi kết hợp công ty nhân lực bên ngoài và ARAP</t>
  </si>
  <si>
    <t>Quảng cáo</t>
  </si>
  <si>
    <t>Chi phí hàng năm cho các công ty bên ngoài</t>
  </si>
  <si>
    <t>Chi phí hàng năm cho quảng cáo tuyển dụng</t>
  </si>
  <si>
    <t>Phần trăm chi phí tiết kiệm được nếu áp dụng ARAP</t>
  </si>
  <si>
    <t>Chi phí hàng năm cho việc đăng tin tuyển dụng bên ngoài</t>
  </si>
  <si>
    <t>Các chương trình đặc biệt và hội chợ việc làm</t>
  </si>
  <si>
    <t>Số lượng chương trình đặc biệt tổ chức của bạn tham gia mỗi năm</t>
  </si>
  <si>
    <t>Só lượng hội chợ việc làm tổ chức của bạn tham gia mỗi năm</t>
  </si>
  <si>
    <t>Chi phí trung bình cho các hội chợ việc làm</t>
  </si>
  <si>
    <t>Tuyển dụng tại trường</t>
  </si>
  <si>
    <t>Chi phí tuyển dụng tại trường hàng năm</t>
  </si>
  <si>
    <t>Chi phí trung bình cho các chương trình tuyển dụng đặc biệt</t>
  </si>
  <si>
    <t xml:space="preserve">Đi lại, ăn ở và các choi phí khác </t>
  </si>
  <si>
    <t>Chi phí hàng năm cho việc đi lại, ăn ở</t>
  </si>
  <si>
    <t>Chuyển địa điểm</t>
  </si>
  <si>
    <t>Chi phí chuyển địa điểm mỗi năm</t>
  </si>
  <si>
    <t>Thưởng ký kết và các oại thù lao</t>
  </si>
  <si>
    <t>Chi phí hàng năm cho các loại thưởng ký kết và thù lao</t>
  </si>
  <si>
    <t>Phần trăm ứng viên địa phương gia tăng khi aps dụng ARAP</t>
  </si>
  <si>
    <t>Dịch vụ trung gian</t>
  </si>
  <si>
    <t>Chi phí hàng năm cho các dịch vụ trung gian</t>
  </si>
  <si>
    <t>Phần trăm chi phí tiết kiệm được nếu kết hợp dịch vụ trung gian với ARAP</t>
  </si>
  <si>
    <t>Biến động nhân sự</t>
  </si>
  <si>
    <t>Tỉ lệ biến động nhân sự</t>
  </si>
  <si>
    <t xml:space="preserve"> Phần trăm nhân viên thay thế giảm được nếu áp dụng ARAP</t>
  </si>
  <si>
    <t>Số lượng nhân viên thay thế giảm được nếu áp dụng ARAP</t>
  </si>
  <si>
    <t>Chi phí cho vị trí trống</t>
  </si>
  <si>
    <t xml:space="preserve">Chi phí trung bình mỗi ngày </t>
  </si>
  <si>
    <t>Chu kì cho mỗi vị trí trống ở tổ chức của bạn là bao nhiêu (theo ngày)?</t>
  </si>
  <si>
    <t>Thời gian giảm được cho mỗi chu kì</t>
  </si>
  <si>
    <t>Số tiền dự kiến sẽ tiết kiệm được trong năm tài chính này nếu giảm đươc thời gian trống vị trí?</t>
  </si>
  <si>
    <t>Thời gian quản lý giảm được nếu áp dụng ARAP</t>
  </si>
  <si>
    <t xml:space="preserve"> Tổng thù lao theo giờ của quản lý trong năm tài chính vừa qua</t>
  </si>
  <si>
    <t xml:space="preserve">Tổng số tiền tiết kiệm được dự kiến ( dự theo tổng chi phi tuyển duyện và thu lao quản lý trong năm tài chính vừa qua) nếu giảm được thời gian trống vị trí. </t>
  </si>
  <si>
    <t>Tổng chi phí tiết kiệm được</t>
  </si>
  <si>
    <t>Trong năm đầu tiên áp dụng ARAP, Tổ chức của bạn thấy được số tiền có thể tiết kiệm dựa trên kết quả của bảng khảo sát</t>
  </si>
  <si>
    <t>Các khoản tiết kiệm trọng yếu được liệt kê ở bảng dưới</t>
  </si>
  <si>
    <t>Hạng mục tiết kiệm được</t>
  </si>
  <si>
    <t>Số tiền dự kiến</t>
  </si>
  <si>
    <t>Tự đông duyệt hồ sơ và đơn ứng cử</t>
  </si>
  <si>
    <t>Công ty ngoài</t>
  </si>
  <si>
    <t>Quảng cáo tuyển dụng</t>
  </si>
  <si>
    <t>Các chương trình đặc biệt</t>
  </si>
  <si>
    <t>Đăng tuyển bên ngoài</t>
  </si>
  <si>
    <t>Đi lại, ăn ở và các chi phí khác</t>
  </si>
  <si>
    <t>Thưởng ký kết và thù lao</t>
  </si>
  <si>
    <t>Tổng</t>
  </si>
  <si>
    <t>Chi phí vị trí trống</t>
  </si>
  <si>
    <t>Tổng số tiền tiết kiệm được</t>
  </si>
  <si>
    <t>Không miễn</t>
  </si>
  <si>
    <t>Miễn thuế</t>
  </si>
  <si>
    <t xml:space="preserve">Tính toán số tiền tiết kiệm được nhờ ARAP </t>
  </si>
  <si>
    <t>Chi phí nhân sự tiết kiệm được nhờ ARAP</t>
  </si>
  <si>
    <t>[Ngày]</t>
  </si>
  <si>
    <t>Bảng tính số tiền tiết kiệm nhờ Tự động duyệt hồ sơ và đơn ứng tuyển (ARAP)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</si>
</sst>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0.00_);\(&quot;$&quot;#,##0.00\)"/>
    <numFmt numFmtId="43" formatCode="_(* #,##0.00_);_(* \(#,##0.00\);_(* &quot;-&quot;??_);_(@_)"/>
    <numFmt numFmtId="172" formatCode="&quot;$&quot;#,##0.00"/>
    <numFmt numFmtId="173" formatCode="&quot;$&quot;#,##0"/>
    <numFmt numFmtId="175" formatCode="_(* #,##0_);_(* \(#,##0\);_(* &quot;-&quot;??_);_(@_)"/>
    <numFmt numFmtId="184" formatCode="0.0%"/>
    <numFmt numFmtId="188" formatCode="#,##0;[Red]#,##0"/>
  </numFmts>
  <fonts count="15" x14ac:knownFonts="1">
    <font>
      <sz val="10"/>
      <name val="Arial"/>
    </font>
    <font>
      <sz val="10"/>
      <name val="Arial"/>
    </font>
    <font>
      <sz val="10"/>
      <name val="Arial"/>
      <family val="2"/>
    </font>
    <font>
      <b/>
      <sz val="9"/>
      <name val="Arial"/>
      <family val="2"/>
    </font>
    <font>
      <sz val="9"/>
      <name val="Arial"/>
      <family val="2"/>
    </font>
    <font>
      <b/>
      <sz val="12"/>
      <name val="Arial"/>
      <family val="2"/>
    </font>
    <font>
      <b/>
      <sz val="11"/>
      <name val="Arial"/>
      <family val="2"/>
    </font>
    <font>
      <i/>
      <sz val="8"/>
      <name val="Arial"/>
      <family val="2"/>
    </font>
    <font>
      <b/>
      <sz val="9"/>
      <color indexed="9"/>
      <name val="Arial"/>
      <family val="2"/>
    </font>
    <font>
      <sz val="9"/>
      <color indexed="9"/>
      <name val="Arial"/>
      <family val="2"/>
    </font>
    <font>
      <i/>
      <sz val="9"/>
      <name val="Arial"/>
      <family val="2"/>
    </font>
    <font>
      <sz val="9"/>
      <name val="Arial"/>
    </font>
    <font>
      <sz val="9"/>
      <color indexed="81"/>
      <name val="Tahoma"/>
    </font>
    <font>
      <b/>
      <sz val="9"/>
      <color indexed="81"/>
      <name val="Tahoma"/>
    </font>
    <font>
      <b/>
      <sz val="9"/>
      <color indexed="81"/>
      <name val="Tahoma"/>
      <family val="2"/>
    </font>
  </fonts>
  <fills count="5">
    <fill>
      <patternFill patternType="none"/>
    </fill>
    <fill>
      <patternFill patternType="gray125"/>
    </fill>
    <fill>
      <patternFill patternType="solid">
        <fgColor indexed="62"/>
        <bgColor indexed="64"/>
      </patternFill>
    </fill>
    <fill>
      <patternFill patternType="solid">
        <fgColor indexed="44"/>
        <bgColor indexed="64"/>
      </patternFill>
    </fill>
    <fill>
      <patternFill patternType="solid">
        <fgColor indexed="22"/>
        <bgColor indexed="64"/>
      </patternFill>
    </fill>
  </fills>
  <borders count="18">
    <border>
      <left/>
      <right/>
      <top/>
      <bottom/>
      <diagonal/>
    </border>
    <border>
      <left/>
      <right/>
      <top style="thin">
        <color indexed="64"/>
      </top>
      <bottom/>
      <diagonal/>
    </border>
    <border>
      <left/>
      <right style="thin">
        <color indexed="64"/>
      </right>
      <top/>
      <bottom/>
      <diagonal/>
    </border>
    <border>
      <left style="dotted">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uble">
        <color indexed="64"/>
      </bottom>
      <diagonal/>
    </border>
    <border>
      <left/>
      <right style="dotted">
        <color indexed="64"/>
      </right>
      <top/>
      <bottom/>
      <diagonal/>
    </border>
    <border>
      <left style="dotted">
        <color indexed="64"/>
      </left>
      <right style="thin">
        <color indexed="64"/>
      </right>
      <top/>
      <bottom style="double">
        <color indexed="64"/>
      </bottom>
      <diagonal/>
    </border>
    <border>
      <left/>
      <right/>
      <top style="double">
        <color indexed="64"/>
      </top>
      <bottom style="thin">
        <color indexed="64"/>
      </bottom>
      <diagonal/>
    </border>
  </borders>
  <cellStyleXfs count="2">
    <xf numFmtId="0" fontId="0" fillId="0" borderId="0"/>
    <xf numFmtId="43" fontId="1" fillId="0" borderId="0" applyFont="0" applyFill="0" applyBorder="0" applyAlignment="0" applyProtection="0"/>
  </cellStyleXfs>
  <cellXfs count="175">
    <xf numFmtId="0" fontId="0" fillId="0" borderId="0" xfId="0"/>
    <xf numFmtId="0" fontId="2" fillId="0" borderId="0" xfId="0" applyFont="1"/>
    <xf numFmtId="0" fontId="2" fillId="0" borderId="0" xfId="0" applyFont="1" applyBorder="1"/>
    <xf numFmtId="0" fontId="2" fillId="0" borderId="0" xfId="0" applyFont="1" applyBorder="1" applyAlignment="1">
      <alignment horizontal="center"/>
    </xf>
    <xf numFmtId="0" fontId="4" fillId="0" borderId="0" xfId="0" applyFont="1" applyBorder="1"/>
    <xf numFmtId="0" fontId="5" fillId="0" borderId="0" xfId="0" applyFont="1"/>
    <xf numFmtId="0" fontId="0" fillId="0" borderId="0" xfId="0" applyAlignment="1">
      <alignment horizontal="left" wrapText="1"/>
    </xf>
    <xf numFmtId="0" fontId="0" fillId="0" borderId="0" xfId="0" applyFill="1" applyAlignment="1">
      <alignment vertical="center"/>
    </xf>
    <xf numFmtId="0" fontId="0" fillId="0" borderId="0" xfId="0" applyAlignment="1">
      <alignment wrapText="1"/>
    </xf>
    <xf numFmtId="0" fontId="0" fillId="0" borderId="0" xfId="0" applyAlignment="1">
      <alignment horizontal="left" vertical="top" wrapText="1"/>
    </xf>
    <xf numFmtId="0" fontId="0" fillId="0" borderId="0" xfId="0" applyAlignment="1"/>
    <xf numFmtId="0" fontId="0" fillId="0" borderId="0" xfId="0" applyFill="1" applyAlignment="1"/>
    <xf numFmtId="0" fontId="0" fillId="0" borderId="0" xfId="0" applyAlignment="1">
      <alignment horizontal="left" indent="2"/>
    </xf>
    <xf numFmtId="0" fontId="0" fillId="2" borderId="1" xfId="0" applyFill="1" applyBorder="1"/>
    <xf numFmtId="0" fontId="0" fillId="0" borderId="0" xfId="0" applyFill="1" applyBorder="1" applyAlignment="1"/>
    <xf numFmtId="0" fontId="0" fillId="3" borderId="0" xfId="0" applyFill="1" applyBorder="1"/>
    <xf numFmtId="0" fontId="7" fillId="0" borderId="0" xfId="0" applyFont="1" applyBorder="1" applyAlignment="1">
      <alignment horizontal="center"/>
    </xf>
    <xf numFmtId="0" fontId="0" fillId="0" borderId="0" xfId="0" applyBorder="1"/>
    <xf numFmtId="0" fontId="0" fillId="0" borderId="0" xfId="0" applyBorder="1" applyAlignment="1">
      <alignment horizontal="left" wrapText="1"/>
    </xf>
    <xf numFmtId="0" fontId="0" fillId="0" borderId="0" xfId="0" applyBorder="1" applyAlignment="1">
      <alignment horizontal="left" vertical="top" wrapText="1"/>
    </xf>
    <xf numFmtId="0" fontId="0" fillId="3" borderId="2" xfId="0" applyFill="1" applyBorder="1"/>
    <xf numFmtId="0" fontId="0" fillId="0" borderId="3" xfId="0" applyBorder="1"/>
    <xf numFmtId="0" fontId="0" fillId="0" borderId="3" xfId="0" applyBorder="1" applyAlignment="1"/>
    <xf numFmtId="0" fontId="0" fillId="2" borderId="4" xfId="0" applyFill="1" applyBorder="1"/>
    <xf numFmtId="0" fontId="0" fillId="0" borderId="3" xfId="0" applyFill="1" applyBorder="1" applyAlignment="1"/>
    <xf numFmtId="0" fontId="8" fillId="2" borderId="5" xfId="0" applyFont="1" applyFill="1" applyBorder="1"/>
    <xf numFmtId="0" fontId="4" fillId="0" borderId="6" xfId="0" applyFont="1" applyFill="1" applyBorder="1" applyAlignment="1">
      <alignment horizontal="left" wrapText="1"/>
    </xf>
    <xf numFmtId="0" fontId="4" fillId="0" borderId="0" xfId="0" applyFont="1" applyFill="1" applyBorder="1" applyAlignment="1">
      <alignment horizontal="left" wrapText="1"/>
    </xf>
    <xf numFmtId="0" fontId="3" fillId="3" borderId="6" xfId="0" applyFont="1" applyFill="1" applyBorder="1"/>
    <xf numFmtId="0" fontId="9" fillId="2" borderId="1" xfId="0" applyFont="1" applyFill="1" applyBorder="1"/>
    <xf numFmtId="0" fontId="4" fillId="0" borderId="6" xfId="0" applyFont="1" applyFill="1" applyBorder="1" applyAlignment="1">
      <alignment horizontal="left" vertical="top" wrapText="1"/>
    </xf>
    <xf numFmtId="0" fontId="9" fillId="3" borderId="0" xfId="0" applyFont="1" applyFill="1" applyBorder="1"/>
    <xf numFmtId="0" fontId="4" fillId="3" borderId="0" xfId="0" applyFont="1" applyFill="1" applyBorder="1"/>
    <xf numFmtId="0" fontId="4" fillId="0" borderId="0" xfId="0" applyFont="1" applyBorder="1" applyAlignment="1">
      <alignment wrapText="1"/>
    </xf>
    <xf numFmtId="0" fontId="3" fillId="3" borderId="0" xfId="0" applyFont="1" applyFill="1" applyBorder="1"/>
    <xf numFmtId="0" fontId="4" fillId="0" borderId="6" xfId="0" applyFont="1" applyBorder="1" applyAlignment="1">
      <alignment horizontal="left" wrapText="1" indent="1"/>
    </xf>
    <xf numFmtId="0" fontId="4" fillId="0" borderId="0" xfId="0" applyFont="1" applyBorder="1" applyAlignment="1">
      <alignment horizontal="left" wrapText="1" indent="1"/>
    </xf>
    <xf numFmtId="0" fontId="4" fillId="0" borderId="6" xfId="0" applyFont="1" applyBorder="1" applyAlignment="1">
      <alignment horizontal="left" indent="1"/>
    </xf>
    <xf numFmtId="0" fontId="4" fillId="0" borderId="6" xfId="0" applyFont="1" applyBorder="1"/>
    <xf numFmtId="0" fontId="10" fillId="0" borderId="0" xfId="0" applyFont="1" applyBorder="1"/>
    <xf numFmtId="0" fontId="4" fillId="0" borderId="0" xfId="0" applyFont="1" applyBorder="1" applyAlignment="1">
      <alignment horizontal="left"/>
    </xf>
    <xf numFmtId="0" fontId="4" fillId="0" borderId="0" xfId="0" applyFont="1"/>
    <xf numFmtId="0" fontId="4" fillId="0" borderId="0" xfId="0" applyFont="1" applyBorder="1" applyAlignment="1">
      <alignment horizontal="left" wrapText="1"/>
    </xf>
    <xf numFmtId="10" fontId="4" fillId="0" borderId="0" xfId="0" applyNumberFormat="1" applyFont="1" applyBorder="1" applyAlignment="1">
      <alignment horizontal="left"/>
    </xf>
    <xf numFmtId="184" fontId="4" fillId="0" borderId="0" xfId="0" applyNumberFormat="1" applyFont="1" applyBorder="1" applyAlignment="1">
      <alignment horizontal="center"/>
    </xf>
    <xf numFmtId="173" fontId="4" fillId="0" borderId="0" xfId="0" applyNumberFormat="1" applyFont="1" applyBorder="1"/>
    <xf numFmtId="0" fontId="4" fillId="0" borderId="6" xfId="0" applyFont="1" applyBorder="1" applyAlignment="1"/>
    <xf numFmtId="0" fontId="3" fillId="0" borderId="0" xfId="0" applyFont="1" applyFill="1" applyBorder="1"/>
    <xf numFmtId="173" fontId="4" fillId="0" borderId="0" xfId="0" applyNumberFormat="1" applyFont="1" applyBorder="1" applyAlignment="1">
      <alignment horizontal="center"/>
    </xf>
    <xf numFmtId="0" fontId="4" fillId="0" borderId="7" xfId="0" applyFont="1" applyBorder="1"/>
    <xf numFmtId="175" fontId="4" fillId="0" borderId="0" xfId="1" applyNumberFormat="1" applyFont="1" applyBorder="1"/>
    <xf numFmtId="175" fontId="4" fillId="0" borderId="0" xfId="1" applyNumberFormat="1" applyFont="1" applyBorder="1" applyAlignment="1"/>
    <xf numFmtId="0" fontId="4" fillId="0" borderId="3" xfId="0" applyFont="1" applyBorder="1"/>
    <xf numFmtId="0" fontId="4" fillId="0" borderId="3" xfId="0" applyFont="1" applyBorder="1" applyAlignment="1">
      <alignment horizontal="right" wrapText="1"/>
    </xf>
    <xf numFmtId="0" fontId="4" fillId="3" borderId="2" xfId="0" applyFont="1" applyFill="1" applyBorder="1"/>
    <xf numFmtId="184" fontId="4" fillId="0" borderId="3" xfId="0" applyNumberFormat="1" applyFont="1" applyBorder="1"/>
    <xf numFmtId="0" fontId="4" fillId="0" borderId="0" xfId="0" applyFont="1" applyBorder="1" applyAlignment="1"/>
    <xf numFmtId="0" fontId="4" fillId="0" borderId="3" xfId="0" applyFont="1" applyBorder="1" applyAlignment="1"/>
    <xf numFmtId="184" fontId="4" fillId="0" borderId="3" xfId="0" applyNumberFormat="1" applyFont="1" applyBorder="1" applyAlignment="1">
      <alignment horizontal="right"/>
    </xf>
    <xf numFmtId="0" fontId="4" fillId="0" borderId="3" xfId="0" applyFont="1" applyBorder="1" applyAlignment="1">
      <alignment horizontal="right"/>
    </xf>
    <xf numFmtId="0" fontId="4" fillId="0" borderId="0" xfId="0" applyFont="1" applyBorder="1" applyAlignment="1">
      <alignment horizontal="left" indent="2"/>
    </xf>
    <xf numFmtId="0" fontId="4" fillId="0" borderId="0" xfId="0" applyFont="1" applyBorder="1" applyAlignment="1">
      <alignment horizontal="left" indent="1"/>
    </xf>
    <xf numFmtId="0" fontId="4" fillId="0" borderId="8" xfId="0" applyFont="1" applyBorder="1"/>
    <xf numFmtId="0" fontId="4" fillId="2" borderId="1" xfId="0" applyFont="1" applyFill="1" applyBorder="1"/>
    <xf numFmtId="173" fontId="4" fillId="0" borderId="3" xfId="0" applyNumberFormat="1" applyFont="1" applyBorder="1" applyAlignment="1">
      <alignment horizontal="right"/>
    </xf>
    <xf numFmtId="0" fontId="4" fillId="3" borderId="8" xfId="0" applyFont="1" applyFill="1" applyBorder="1"/>
    <xf numFmtId="0" fontId="4" fillId="0" borderId="0" xfId="0" applyFont="1" applyAlignment="1"/>
    <xf numFmtId="0" fontId="4" fillId="3" borderId="2" xfId="0" applyFont="1" applyFill="1" applyBorder="1" applyAlignment="1"/>
    <xf numFmtId="172" fontId="4" fillId="0" borderId="3" xfId="0" applyNumberFormat="1" applyFont="1" applyBorder="1" applyAlignment="1"/>
    <xf numFmtId="184" fontId="4" fillId="0" borderId="3" xfId="0" applyNumberFormat="1" applyFont="1" applyBorder="1" applyAlignment="1"/>
    <xf numFmtId="0" fontId="4" fillId="2" borderId="4" xfId="0" applyFont="1" applyFill="1" applyBorder="1" applyAlignment="1"/>
    <xf numFmtId="184" fontId="4" fillId="3" borderId="2" xfId="0" applyNumberFormat="1" applyFont="1" applyFill="1" applyBorder="1" applyAlignment="1"/>
    <xf numFmtId="173" fontId="4" fillId="0" borderId="3" xfId="0" applyNumberFormat="1" applyFont="1" applyBorder="1" applyAlignment="1"/>
    <xf numFmtId="0" fontId="3" fillId="3" borderId="2" xfId="0" applyFont="1" applyFill="1" applyBorder="1" applyAlignment="1"/>
    <xf numFmtId="0" fontId="3" fillId="3" borderId="2" xfId="0" applyFont="1" applyFill="1" applyBorder="1" applyAlignment="1">
      <alignment horizontal="right"/>
    </xf>
    <xf numFmtId="0" fontId="4" fillId="0" borderId="0" xfId="0" applyFont="1" applyAlignment="1">
      <alignment horizontal="left"/>
    </xf>
    <xf numFmtId="0" fontId="4" fillId="0" borderId="9" xfId="0" applyFont="1" applyBorder="1"/>
    <xf numFmtId="0" fontId="4" fillId="0" borderId="2" xfId="0" applyFont="1" applyBorder="1"/>
    <xf numFmtId="0" fontId="3" fillId="0" borderId="0" xfId="0" applyFont="1" applyBorder="1" applyAlignment="1">
      <alignment horizontal="right" indent="1"/>
    </xf>
    <xf numFmtId="0" fontId="4" fillId="0" borderId="0" xfId="0" applyFont="1" applyFill="1"/>
    <xf numFmtId="0" fontId="3" fillId="3" borderId="5" xfId="0" applyFont="1" applyFill="1" applyBorder="1"/>
    <xf numFmtId="0" fontId="3" fillId="3" borderId="1" xfId="0" applyFont="1" applyFill="1" applyBorder="1"/>
    <xf numFmtId="173" fontId="4" fillId="0" borderId="2" xfId="0" applyNumberFormat="1" applyFont="1" applyBorder="1"/>
    <xf numFmtId="0" fontId="3" fillId="0" borderId="6" xfId="0" applyFont="1" applyBorder="1"/>
    <xf numFmtId="0" fontId="3" fillId="0" borderId="10" xfId="0" applyFont="1" applyBorder="1"/>
    <xf numFmtId="173" fontId="4" fillId="0" borderId="11" xfId="0" applyNumberFormat="1" applyFont="1" applyBorder="1"/>
    <xf numFmtId="0" fontId="3" fillId="3" borderId="9" xfId="0" applyFont="1" applyFill="1" applyBorder="1"/>
    <xf numFmtId="173" fontId="3" fillId="3" borderId="12" xfId="0" applyNumberFormat="1" applyFont="1" applyFill="1" applyBorder="1"/>
    <xf numFmtId="173" fontId="4" fillId="0" borderId="3" xfId="1" applyNumberFormat="1" applyFont="1" applyBorder="1"/>
    <xf numFmtId="173" fontId="4" fillId="0" borderId="3" xfId="1" applyNumberFormat="1" applyFont="1" applyBorder="1" applyAlignment="1">
      <alignment horizontal="right"/>
    </xf>
    <xf numFmtId="173" fontId="4" fillId="0" borderId="3" xfId="1" applyNumberFormat="1" applyFont="1" applyBorder="1" applyAlignment="1"/>
    <xf numFmtId="173" fontId="4" fillId="4" borderId="3" xfId="0" applyNumberFormat="1" applyFont="1" applyFill="1" applyBorder="1" applyAlignment="1"/>
    <xf numFmtId="184" fontId="4" fillId="4" borderId="3" xfId="0" applyNumberFormat="1" applyFont="1" applyFill="1" applyBorder="1" applyAlignment="1"/>
    <xf numFmtId="0" fontId="3" fillId="0" borderId="0" xfId="0" applyFont="1" applyBorder="1" applyAlignment="1" applyProtection="1">
      <alignment horizontal="right" indent="1"/>
      <protection locked="0"/>
    </xf>
    <xf numFmtId="0" fontId="4" fillId="4" borderId="3" xfId="0" applyFont="1" applyFill="1" applyBorder="1" applyAlignment="1"/>
    <xf numFmtId="173" fontId="11" fillId="4" borderId="3" xfId="0" applyNumberFormat="1" applyFont="1" applyFill="1" applyBorder="1"/>
    <xf numFmtId="0" fontId="4" fillId="0" borderId="0" xfId="0" applyFont="1" applyFill="1" applyBorder="1"/>
    <xf numFmtId="173" fontId="4" fillId="4" borderId="3" xfId="0" applyNumberFormat="1" applyFont="1" applyFill="1" applyBorder="1" applyAlignment="1">
      <alignment horizontal="right"/>
    </xf>
    <xf numFmtId="1" fontId="4" fillId="0" borderId="3" xfId="1" applyNumberFormat="1" applyFont="1" applyBorder="1" applyAlignment="1"/>
    <xf numFmtId="3" fontId="4" fillId="4" borderId="3" xfId="1" applyNumberFormat="1" applyFont="1" applyFill="1" applyBorder="1" applyAlignment="1">
      <alignment horizontal="right"/>
    </xf>
    <xf numFmtId="173" fontId="11" fillId="4" borderId="0" xfId="0" applyNumberFormat="1" applyFont="1" applyFill="1"/>
    <xf numFmtId="0" fontId="4" fillId="0" borderId="3" xfId="0" applyFont="1" applyBorder="1" applyAlignment="1">
      <alignment wrapText="1"/>
    </xf>
    <xf numFmtId="3" fontId="4" fillId="0" borderId="3" xfId="1" applyNumberFormat="1" applyFont="1" applyBorder="1"/>
    <xf numFmtId="173" fontId="4" fillId="0" borderId="13" xfId="1" applyNumberFormat="1" applyFont="1" applyBorder="1" applyAlignment="1"/>
    <xf numFmtId="0" fontId="3" fillId="0" borderId="9" xfId="0" applyFont="1" applyFill="1" applyBorder="1"/>
    <xf numFmtId="0" fontId="4" fillId="0" borderId="8" xfId="0" applyFont="1" applyFill="1" applyBorder="1"/>
    <xf numFmtId="173" fontId="4" fillId="4" borderId="14" xfId="0" applyNumberFormat="1" applyFont="1" applyFill="1" applyBorder="1" applyAlignment="1"/>
    <xf numFmtId="0" fontId="2" fillId="0" borderId="2" xfId="0" applyFont="1" applyBorder="1"/>
    <xf numFmtId="172" fontId="4" fillId="4" borderId="3" xfId="0" applyNumberFormat="1" applyFont="1" applyFill="1" applyBorder="1" applyAlignment="1">
      <alignment horizontal="right"/>
    </xf>
    <xf numFmtId="173" fontId="11" fillId="4" borderId="2" xfId="0" applyNumberFormat="1" applyFont="1" applyFill="1" applyBorder="1" applyAlignment="1">
      <alignment horizontal="right"/>
    </xf>
    <xf numFmtId="0" fontId="4" fillId="0" borderId="0" xfId="0" applyFont="1" applyFill="1" applyBorder="1" applyAlignment="1">
      <alignment vertical="top" wrapText="1"/>
    </xf>
    <xf numFmtId="3" fontId="4" fillId="4" borderId="2" xfId="0" applyNumberFormat="1" applyFont="1" applyFill="1" applyBorder="1" applyAlignment="1">
      <alignment horizontal="right"/>
    </xf>
    <xf numFmtId="0" fontId="3" fillId="3" borderId="4" xfId="0" applyFont="1" applyFill="1" applyBorder="1" applyAlignment="1"/>
    <xf numFmtId="0" fontId="4" fillId="0" borderId="7" xfId="0" applyFont="1" applyBorder="1" applyAlignment="1">
      <alignment wrapText="1"/>
    </xf>
    <xf numFmtId="173" fontId="4" fillId="0" borderId="11" xfId="0" applyNumberFormat="1" applyFont="1" applyBorder="1" applyAlignment="1"/>
    <xf numFmtId="0" fontId="0" fillId="0" borderId="0" xfId="0" applyAlignment="1">
      <alignment horizontal="left" indent="1"/>
    </xf>
    <xf numFmtId="0" fontId="4" fillId="0" borderId="0" xfId="0" applyFont="1" applyBorder="1" applyAlignment="1">
      <alignment horizontal="left" indent="3"/>
    </xf>
    <xf numFmtId="0" fontId="0" fillId="0" borderId="0" xfId="0" applyAlignment="1">
      <alignment horizontal="left" indent="3"/>
    </xf>
    <xf numFmtId="0" fontId="7" fillId="0" borderId="6" xfId="0" applyFont="1" applyBorder="1" applyAlignment="1">
      <alignment horizontal="left" indent="1"/>
    </xf>
    <xf numFmtId="0" fontId="4" fillId="0" borderId="0" xfId="0" applyFont="1" applyBorder="1" applyAlignment="1">
      <alignment horizontal="right" indent="1"/>
    </xf>
    <xf numFmtId="0" fontId="3" fillId="0" borderId="15" xfId="0" applyFont="1" applyFill="1" applyBorder="1" applyAlignment="1">
      <alignment horizontal="right" indent="1"/>
    </xf>
    <xf numFmtId="0" fontId="3" fillId="3" borderId="0" xfId="0" applyFont="1" applyFill="1" applyBorder="1" applyAlignment="1">
      <alignment horizontal="right" indent="1"/>
    </xf>
    <xf numFmtId="0" fontId="3" fillId="0" borderId="0" xfId="0" applyFont="1" applyFill="1" applyBorder="1" applyAlignment="1">
      <alignment horizontal="right" indent="1"/>
    </xf>
    <xf numFmtId="0" fontId="0" fillId="0" borderId="0" xfId="0" applyBorder="1" applyAlignment="1">
      <alignment horizontal="right" indent="1"/>
    </xf>
    <xf numFmtId="0" fontId="4" fillId="0" borderId="8" xfId="0" applyFont="1" applyBorder="1" applyAlignment="1">
      <alignment horizontal="right" indent="1"/>
    </xf>
    <xf numFmtId="0" fontId="4" fillId="4" borderId="16" xfId="0" applyFont="1" applyFill="1" applyBorder="1" applyAlignment="1"/>
    <xf numFmtId="0" fontId="4" fillId="0" borderId="6" xfId="0" applyFont="1" applyFill="1" applyBorder="1" applyAlignment="1">
      <alignment vertical="top" wrapText="1"/>
    </xf>
    <xf numFmtId="173" fontId="4" fillId="0" borderId="0" xfId="0" applyNumberFormat="1" applyFont="1" applyBorder="1" applyAlignment="1">
      <alignment horizontal="left" indent="1"/>
    </xf>
    <xf numFmtId="0" fontId="4" fillId="0" borderId="6" xfId="0" applyFont="1" applyFill="1" applyBorder="1" applyAlignment="1">
      <alignment horizontal="left" indent="1"/>
    </xf>
    <xf numFmtId="0" fontId="7" fillId="0" borderId="0" xfId="0" applyFont="1" applyBorder="1" applyAlignment="1">
      <alignment horizontal="right" indent="1"/>
    </xf>
    <xf numFmtId="0" fontId="3" fillId="0" borderId="0" xfId="0" applyFont="1" applyFill="1" applyBorder="1" applyAlignment="1">
      <alignment horizontal="left" indent="1"/>
    </xf>
    <xf numFmtId="184" fontId="4" fillId="0" borderId="0" xfId="0" applyNumberFormat="1" applyFont="1" applyBorder="1" applyAlignment="1">
      <alignment horizontal="left" indent="1"/>
    </xf>
    <xf numFmtId="0" fontId="4" fillId="0" borderId="17" xfId="0" applyFont="1" applyFill="1" applyBorder="1" applyAlignment="1">
      <alignment horizontal="left" wrapText="1"/>
    </xf>
    <xf numFmtId="0" fontId="4" fillId="0" borderId="17" xfId="0" applyFont="1" applyBorder="1" applyAlignment="1">
      <alignment wrapText="1"/>
    </xf>
    <xf numFmtId="0" fontId="4" fillId="0" borderId="17" xfId="0" applyFont="1" applyFill="1" applyBorder="1" applyAlignment="1">
      <alignment wrapText="1"/>
    </xf>
    <xf numFmtId="0" fontId="4" fillId="0" borderId="17" xfId="0" applyFont="1" applyBorder="1"/>
    <xf numFmtId="0" fontId="4" fillId="0" borderId="17" xfId="0" applyFont="1" applyBorder="1" applyAlignment="1"/>
    <xf numFmtId="7" fontId="11" fillId="4" borderId="3" xfId="0" applyNumberFormat="1" applyFont="1" applyFill="1" applyBorder="1" applyAlignment="1">
      <alignment horizontal="right"/>
    </xf>
    <xf numFmtId="0" fontId="2" fillId="0" borderId="6" xfId="0" applyFont="1" applyBorder="1"/>
    <xf numFmtId="0" fontId="4" fillId="0" borderId="3" xfId="0" applyNumberFormat="1" applyFont="1" applyBorder="1" applyAlignment="1">
      <alignment horizontal="right"/>
    </xf>
    <xf numFmtId="188" fontId="4" fillId="0" borderId="3" xfId="1" applyNumberFormat="1" applyFont="1" applyBorder="1" applyAlignment="1"/>
    <xf numFmtId="188" fontId="4" fillId="0" borderId="3" xfId="0" applyNumberFormat="1" applyFont="1" applyBorder="1"/>
    <xf numFmtId="188" fontId="4" fillId="0" borderId="3" xfId="0" applyNumberFormat="1" applyFont="1" applyBorder="1" applyAlignment="1"/>
    <xf numFmtId="188" fontId="4" fillId="4" borderId="3" xfId="1" applyNumberFormat="1" applyFont="1" applyFill="1" applyBorder="1" applyAlignment="1">
      <alignment horizontal="right"/>
    </xf>
    <xf numFmtId="188" fontId="4" fillId="4" borderId="3" xfId="0" applyNumberFormat="1" applyFont="1" applyFill="1" applyBorder="1" applyAlignment="1">
      <alignment horizontal="right"/>
    </xf>
    <xf numFmtId="43" fontId="4" fillId="4" borderId="3" xfId="0" applyNumberFormat="1" applyFont="1" applyFill="1" applyBorder="1" applyAlignment="1"/>
    <xf numFmtId="188" fontId="4" fillId="4" borderId="2" xfId="0" applyNumberFormat="1" applyFont="1" applyFill="1" applyBorder="1" applyAlignment="1"/>
    <xf numFmtId="3" fontId="4" fillId="4" borderId="3" xfId="1" applyNumberFormat="1" applyFont="1" applyFill="1" applyBorder="1"/>
    <xf numFmtId="3" fontId="4" fillId="4" borderId="3" xfId="0" applyNumberFormat="1" applyFont="1" applyFill="1" applyBorder="1"/>
    <xf numFmtId="184" fontId="4" fillId="4" borderId="3" xfId="1" applyNumberFormat="1" applyFont="1" applyFill="1" applyBorder="1" applyAlignment="1">
      <alignment horizontal="right"/>
    </xf>
    <xf numFmtId="0" fontId="11" fillId="0" borderId="3" xfId="0" applyFont="1" applyBorder="1"/>
    <xf numFmtId="14" fontId="6" fillId="0" borderId="0" xfId="0" applyNumberFormat="1" applyFont="1" applyAlignment="1">
      <alignment horizontal="left"/>
    </xf>
    <xf numFmtId="0" fontId="4" fillId="0" borderId="0" xfId="0" applyFont="1" applyFill="1" applyBorder="1" applyAlignment="1">
      <alignment wrapText="1"/>
    </xf>
    <xf numFmtId="0" fontId="4" fillId="0" borderId="6" xfId="0" applyFont="1" applyFill="1" applyBorder="1" applyAlignment="1">
      <alignment horizontal="left" wrapText="1"/>
    </xf>
    <xf numFmtId="0" fontId="4" fillId="0" borderId="0" xfId="0" applyFont="1" applyFill="1" applyBorder="1" applyAlignment="1">
      <alignment horizontal="left" wrapText="1"/>
    </xf>
    <xf numFmtId="0" fontId="4" fillId="0" borderId="6" xfId="0" applyFont="1" applyFill="1" applyBorder="1" applyAlignment="1">
      <alignment horizontal="left" wrapText="1" indent="1"/>
    </xf>
    <xf numFmtId="0" fontId="4" fillId="0" borderId="0" xfId="0" applyFont="1" applyFill="1" applyBorder="1" applyAlignment="1">
      <alignment horizontal="left" wrapText="1" indent="1"/>
    </xf>
    <xf numFmtId="0" fontId="4" fillId="0" borderId="6" xfId="0" applyFont="1" applyFill="1" applyBorder="1" applyAlignment="1">
      <alignment horizontal="left" wrapText="1" indent="3"/>
    </xf>
    <xf numFmtId="0" fontId="4" fillId="0" borderId="0" xfId="0" applyFont="1" applyFill="1" applyBorder="1" applyAlignment="1">
      <alignment horizontal="left" wrapText="1" indent="3"/>
    </xf>
    <xf numFmtId="0" fontId="4" fillId="0" borderId="6" xfId="0" applyFont="1" applyBorder="1" applyAlignment="1">
      <alignment horizontal="left" wrapText="1" indent="1"/>
    </xf>
    <xf numFmtId="0" fontId="0" fillId="0" borderId="0" xfId="0" applyAlignment="1">
      <alignment horizontal="left" wrapText="1" indent="1"/>
    </xf>
    <xf numFmtId="0" fontId="4" fillId="0" borderId="0" xfId="0" applyFont="1" applyBorder="1" applyAlignment="1">
      <alignment horizontal="left" wrapText="1" indent="1"/>
    </xf>
    <xf numFmtId="0" fontId="4" fillId="0" borderId="0" xfId="0" applyFont="1" applyBorder="1" applyAlignment="1">
      <alignment horizontal="left" indent="1"/>
    </xf>
    <xf numFmtId="0" fontId="4" fillId="0" borderId="10" xfId="0" applyFont="1" applyBorder="1" applyAlignment="1">
      <alignment horizontal="left" wrapText="1"/>
    </xf>
    <xf numFmtId="0" fontId="0" fillId="0" borderId="7" xfId="0" applyBorder="1"/>
    <xf numFmtId="0" fontId="4" fillId="0" borderId="6" xfId="0" applyFont="1" applyBorder="1" applyAlignment="1">
      <alignment horizontal="left" indent="1"/>
    </xf>
    <xf numFmtId="0" fontId="4" fillId="0" borderId="6" xfId="0" applyFont="1" applyBorder="1" applyAlignment="1">
      <alignment horizontal="left" wrapText="1"/>
    </xf>
    <xf numFmtId="0" fontId="0" fillId="0" borderId="0" xfId="0" applyAlignment="1">
      <alignment wrapText="1"/>
    </xf>
    <xf numFmtId="0" fontId="4" fillId="0" borderId="6" xfId="0" applyFont="1" applyFill="1" applyBorder="1" applyAlignment="1">
      <alignment horizontal="right" wrapText="1"/>
    </xf>
    <xf numFmtId="0" fontId="4" fillId="0" borderId="0" xfId="0" applyFont="1" applyFill="1" applyBorder="1" applyAlignment="1">
      <alignment horizontal="right" wrapText="1"/>
    </xf>
    <xf numFmtId="0" fontId="0" fillId="0" borderId="0" xfId="0" applyAlignment="1">
      <alignment horizontal="left" indent="1"/>
    </xf>
    <xf numFmtId="0" fontId="4" fillId="0" borderId="0" xfId="0" applyFont="1" applyBorder="1" applyAlignment="1">
      <alignment horizontal="right"/>
    </xf>
    <xf numFmtId="0" fontId="4" fillId="0" borderId="6" xfId="0" applyFont="1" applyFill="1" applyBorder="1" applyAlignment="1"/>
    <xf numFmtId="0" fontId="4" fillId="0" borderId="0" xfId="0" applyFont="1" applyFill="1" applyBorder="1" applyAlignment="1"/>
    <xf numFmtId="0" fontId="3" fillId="3" borderId="4" xfId="0" applyFont="1" applyFill="1" applyBorder="1" applyAlignment="1">
      <alignment horizontal="right"/>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8D7DA"/>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43E5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04"/>
  <sheetViews>
    <sheetView showGridLines="0" tabSelected="1" zoomScaleNormal="100" zoomScaleSheetLayoutView="25" workbookViewId="0">
      <selection activeCell="A8" sqref="A8"/>
    </sheetView>
  </sheetViews>
  <sheetFormatPr defaultRowHeight="12.75" x14ac:dyDescent="0.2"/>
  <cols>
    <col min="1" max="1" width="16" style="1" customWidth="1"/>
    <col min="2" max="2" width="11" style="1" customWidth="1"/>
    <col min="3" max="3" width="14.7109375" style="1" customWidth="1"/>
    <col min="4" max="4" width="14.85546875" style="1" customWidth="1"/>
    <col min="5" max="5" width="10.28515625" style="1" customWidth="1"/>
    <col min="6" max="6" width="10.42578125" customWidth="1"/>
    <col min="7" max="7" width="6.7109375" customWidth="1"/>
    <col min="8" max="8" width="10.42578125" customWidth="1"/>
    <col min="9" max="9" width="6.7109375" customWidth="1"/>
    <col min="10" max="10" width="16.42578125" customWidth="1"/>
    <col min="12" max="12" width="53.7109375" bestFit="1" customWidth="1"/>
    <col min="13" max="13" width="10.140625" bestFit="1" customWidth="1"/>
  </cols>
  <sheetData>
    <row r="1" spans="1:10" ht="15.75" x14ac:dyDescent="0.25">
      <c r="A1" s="5" t="s">
        <v>3</v>
      </c>
    </row>
    <row r="2" spans="1:10" ht="15.75" x14ac:dyDescent="0.25">
      <c r="A2" s="5" t="s">
        <v>145</v>
      </c>
    </row>
    <row r="3" spans="1:10" ht="15" x14ac:dyDescent="0.25">
      <c r="A3" s="151" t="s">
        <v>144</v>
      </c>
      <c r="B3" s="2"/>
      <c r="C3" s="2"/>
    </row>
    <row r="4" spans="1:10" x14ac:dyDescent="0.2">
      <c r="B4" s="2"/>
      <c r="C4" s="2"/>
    </row>
    <row r="5" spans="1:10" ht="15.75" customHeight="1" x14ac:dyDescent="0.2">
      <c r="A5" s="25" t="s">
        <v>4</v>
      </c>
      <c r="B5" s="29"/>
      <c r="C5" s="29"/>
      <c r="D5" s="29"/>
      <c r="E5" s="29"/>
      <c r="F5" s="13"/>
      <c r="G5" s="13"/>
      <c r="H5" s="13"/>
      <c r="I5" s="13"/>
      <c r="J5" s="23"/>
    </row>
    <row r="6" spans="1:10" s="11" customFormat="1" ht="15.75" customHeight="1" x14ac:dyDescent="0.2">
      <c r="A6" s="153"/>
      <c r="B6" s="154"/>
      <c r="C6" s="154"/>
      <c r="D6" s="154"/>
      <c r="E6" s="154"/>
      <c r="F6" s="14"/>
      <c r="G6" s="14"/>
      <c r="H6" s="14"/>
      <c r="I6" s="14"/>
      <c r="J6" s="24"/>
    </row>
    <row r="7" spans="1:10" s="7" customFormat="1" ht="6" customHeight="1" x14ac:dyDescent="0.2">
      <c r="A7" s="30"/>
      <c r="B7" s="110"/>
      <c r="C7" s="110"/>
      <c r="D7" s="110"/>
      <c r="E7" s="110"/>
      <c r="F7" s="110"/>
      <c r="G7" s="110"/>
      <c r="H7" s="110"/>
      <c r="I7" s="110"/>
      <c r="J7" s="21"/>
    </row>
    <row r="8" spans="1:10" ht="15.75" customHeight="1" x14ac:dyDescent="0.2">
      <c r="A8" s="28" t="s">
        <v>5</v>
      </c>
      <c r="B8" s="31"/>
      <c r="C8" s="31"/>
      <c r="D8" s="31"/>
      <c r="E8" s="31"/>
      <c r="F8" s="15"/>
      <c r="G8" s="15"/>
      <c r="H8" s="15"/>
      <c r="I8" s="15"/>
      <c r="J8" s="20"/>
    </row>
    <row r="9" spans="1:10" ht="15.75" customHeight="1" x14ac:dyDescent="0.2">
      <c r="A9" s="155" t="s">
        <v>8</v>
      </c>
      <c r="B9" s="156"/>
      <c r="C9" s="156"/>
      <c r="D9" s="156"/>
      <c r="E9" s="156"/>
      <c r="F9" s="3"/>
      <c r="G9" s="4"/>
      <c r="H9" s="3"/>
      <c r="I9" s="4"/>
      <c r="J9" s="102">
        <v>20000</v>
      </c>
    </row>
    <row r="10" spans="1:10" ht="15.75" customHeight="1" x14ac:dyDescent="0.2">
      <c r="A10" s="155" t="s">
        <v>6</v>
      </c>
      <c r="B10" s="156"/>
      <c r="C10" s="156"/>
      <c r="D10" s="156"/>
      <c r="E10" s="156"/>
      <c r="F10" s="129" t="s">
        <v>141</v>
      </c>
      <c r="G10" s="50">
        <v>1100</v>
      </c>
      <c r="H10" s="16" t="s">
        <v>140</v>
      </c>
      <c r="I10" s="51">
        <v>350</v>
      </c>
      <c r="J10" s="147">
        <f>G10+I10</f>
        <v>1450</v>
      </c>
    </row>
    <row r="11" spans="1:10" ht="15.75" customHeight="1" x14ac:dyDescent="0.2">
      <c r="A11" s="155" t="s">
        <v>7</v>
      </c>
      <c r="B11" s="156"/>
      <c r="C11" s="156"/>
      <c r="D11" s="156"/>
      <c r="E11" s="156"/>
      <c r="F11" s="129" t="s">
        <v>141</v>
      </c>
      <c r="G11" s="50">
        <v>1150</v>
      </c>
      <c r="H11" s="16" t="s">
        <v>140</v>
      </c>
      <c r="I11" s="51">
        <v>450</v>
      </c>
      <c r="J11" s="148">
        <f>G11+I11</f>
        <v>1600</v>
      </c>
    </row>
    <row r="12" spans="1:10" ht="15.75" customHeight="1" x14ac:dyDescent="0.2">
      <c r="A12" s="155" t="s">
        <v>9</v>
      </c>
      <c r="B12" s="156"/>
      <c r="C12" s="156"/>
      <c r="D12" s="156"/>
      <c r="E12" s="156"/>
      <c r="F12" s="129" t="s">
        <v>141</v>
      </c>
      <c r="G12" s="50">
        <v>1200</v>
      </c>
      <c r="H12" s="16" t="s">
        <v>140</v>
      </c>
      <c r="I12" s="51">
        <v>600</v>
      </c>
      <c r="J12" s="148">
        <f>G12+I12</f>
        <v>1800</v>
      </c>
    </row>
    <row r="13" spans="1:10" s="6" customFormat="1" ht="27.75" customHeight="1" x14ac:dyDescent="0.2">
      <c r="A13" s="155" t="s">
        <v>27</v>
      </c>
      <c r="B13" s="156"/>
      <c r="C13" s="156"/>
      <c r="D13" s="156"/>
      <c r="E13" s="156"/>
      <c r="F13" s="18"/>
      <c r="G13" s="42"/>
      <c r="H13" s="18"/>
      <c r="I13" s="42"/>
      <c r="J13" s="53" t="s">
        <v>0</v>
      </c>
    </row>
    <row r="14" spans="1:10" x14ac:dyDescent="0.2">
      <c r="A14" s="155" t="s">
        <v>10</v>
      </c>
      <c r="B14" s="156"/>
      <c r="C14" s="156"/>
      <c r="D14" s="156"/>
      <c r="E14" s="156"/>
      <c r="F14" s="17"/>
      <c r="G14" s="4"/>
      <c r="H14" s="17"/>
      <c r="I14" s="4"/>
      <c r="J14" s="52">
        <v>64</v>
      </c>
    </row>
    <row r="15" spans="1:10" ht="15.75" customHeight="1" x14ac:dyDescent="0.2">
      <c r="A15" s="155" t="s">
        <v>11</v>
      </c>
      <c r="B15" s="156"/>
      <c r="C15" s="156"/>
      <c r="D15" s="156"/>
      <c r="E15" s="156"/>
      <c r="F15" s="17"/>
      <c r="G15" s="4"/>
      <c r="H15" s="17"/>
      <c r="I15" s="4"/>
      <c r="J15" s="52"/>
    </row>
    <row r="16" spans="1:10" ht="38.25" customHeight="1" x14ac:dyDescent="0.2">
      <c r="A16" s="157" t="s">
        <v>2</v>
      </c>
      <c r="B16" s="158"/>
      <c r="C16" s="158"/>
      <c r="D16" s="158"/>
      <c r="E16" s="158"/>
      <c r="F16" s="17"/>
      <c r="G16" s="4"/>
      <c r="H16" s="17"/>
      <c r="I16" s="4"/>
      <c r="J16" s="52"/>
    </row>
    <row r="17" spans="1:10" ht="15.75" customHeight="1" x14ac:dyDescent="0.2">
      <c r="A17" s="155" t="s">
        <v>12</v>
      </c>
      <c r="B17" s="156"/>
      <c r="C17" s="156"/>
      <c r="D17" s="156"/>
      <c r="E17" s="156"/>
      <c r="F17" s="4"/>
      <c r="G17" s="4"/>
      <c r="H17" s="4"/>
      <c r="I17" s="4"/>
      <c r="J17" s="140">
        <v>50000</v>
      </c>
    </row>
    <row r="18" spans="1:10" ht="15.75" customHeight="1" x14ac:dyDescent="0.2">
      <c r="A18" s="155" t="s">
        <v>13</v>
      </c>
      <c r="B18" s="156"/>
      <c r="C18" s="156"/>
      <c r="D18" s="156"/>
      <c r="E18" s="156"/>
      <c r="F18" s="4"/>
      <c r="G18" s="4"/>
      <c r="H18" s="4"/>
      <c r="I18" s="4"/>
      <c r="J18" s="140">
        <v>50000</v>
      </c>
    </row>
    <row r="19" spans="1:10" s="8" customFormat="1" ht="27.75" customHeight="1" x14ac:dyDescent="0.2">
      <c r="A19" s="155" t="s">
        <v>14</v>
      </c>
      <c r="B19" s="156"/>
      <c r="C19" s="156"/>
      <c r="D19" s="156"/>
      <c r="E19" s="156"/>
      <c r="F19" s="42"/>
      <c r="G19" s="42"/>
      <c r="H19" s="42"/>
      <c r="I19" s="42"/>
      <c r="J19" s="101"/>
    </row>
    <row r="20" spans="1:10" ht="12.75" customHeight="1" x14ac:dyDescent="0.2">
      <c r="A20" s="157" t="s">
        <v>15</v>
      </c>
      <c r="B20" s="158"/>
      <c r="C20" s="158"/>
      <c r="D20" s="158"/>
      <c r="E20" s="158"/>
      <c r="F20" s="60"/>
      <c r="G20" s="60"/>
      <c r="H20" s="60"/>
      <c r="I20" s="60"/>
      <c r="J20" s="69">
        <v>0.1</v>
      </c>
    </row>
    <row r="21" spans="1:10" ht="24" customHeight="1" x14ac:dyDescent="0.2">
      <c r="A21" s="157" t="s">
        <v>16</v>
      </c>
      <c r="B21" s="158"/>
      <c r="C21" s="158"/>
      <c r="D21" s="158"/>
      <c r="E21" s="158"/>
      <c r="F21" s="60"/>
      <c r="G21" s="60"/>
      <c r="H21" s="60"/>
      <c r="I21" s="60"/>
      <c r="J21" s="69">
        <v>0.15</v>
      </c>
    </row>
    <row r="22" spans="1:10" ht="14.25" customHeight="1" x14ac:dyDescent="0.2">
      <c r="A22" s="157" t="s">
        <v>17</v>
      </c>
      <c r="B22" s="158"/>
      <c r="C22" s="158"/>
      <c r="D22" s="158"/>
      <c r="E22" s="158"/>
      <c r="F22" s="60"/>
      <c r="G22" s="60"/>
      <c r="H22" s="60"/>
      <c r="I22" s="60"/>
      <c r="J22" s="69">
        <v>0.15</v>
      </c>
    </row>
    <row r="23" spans="1:10" ht="12.75" customHeight="1" x14ac:dyDescent="0.2">
      <c r="A23" s="157" t="s">
        <v>48</v>
      </c>
      <c r="B23" s="158"/>
      <c r="C23" s="158"/>
      <c r="D23" s="158"/>
      <c r="E23" s="158"/>
      <c r="F23" s="60"/>
      <c r="G23" s="60"/>
      <c r="H23" s="60"/>
      <c r="I23" s="60"/>
      <c r="J23" s="69">
        <v>0.1</v>
      </c>
    </row>
    <row r="24" spans="1:10" ht="12.75" customHeight="1" x14ac:dyDescent="0.2">
      <c r="A24" s="157" t="s">
        <v>18</v>
      </c>
      <c r="B24" s="158"/>
      <c r="C24" s="158"/>
      <c r="D24" s="158"/>
      <c r="E24" s="158"/>
      <c r="F24" s="60"/>
      <c r="G24" s="60"/>
      <c r="H24" s="60"/>
      <c r="I24" s="60"/>
      <c r="J24" s="69">
        <v>0.15</v>
      </c>
    </row>
    <row r="25" spans="1:10" ht="12.75" customHeight="1" x14ac:dyDescent="0.2">
      <c r="A25" s="157" t="s">
        <v>19</v>
      </c>
      <c r="B25" s="158"/>
      <c r="C25" s="158"/>
      <c r="D25" s="158"/>
      <c r="E25" s="158"/>
      <c r="F25" s="60"/>
      <c r="G25" s="60"/>
      <c r="H25" s="60"/>
      <c r="I25" s="60"/>
      <c r="J25" s="69">
        <v>0.25</v>
      </c>
    </row>
    <row r="26" spans="1:10" ht="12.75" customHeight="1" x14ac:dyDescent="0.2">
      <c r="A26" s="157" t="s">
        <v>20</v>
      </c>
      <c r="B26" s="158"/>
      <c r="C26" s="158"/>
      <c r="D26" s="158"/>
      <c r="E26" s="158"/>
      <c r="F26" s="4"/>
      <c r="G26" s="4"/>
      <c r="H26" s="4"/>
      <c r="I26" s="4"/>
      <c r="J26" s="69">
        <v>0.1</v>
      </c>
    </row>
    <row r="27" spans="1:10" ht="15.75" customHeight="1" x14ac:dyDescent="0.2">
      <c r="A27" s="155" t="s">
        <v>21</v>
      </c>
      <c r="B27" s="156"/>
      <c r="C27" s="156"/>
      <c r="D27" s="156"/>
      <c r="E27" s="156"/>
      <c r="F27" s="61"/>
      <c r="G27" s="61"/>
      <c r="H27" s="61"/>
      <c r="I27" s="61"/>
      <c r="J27" s="69"/>
    </row>
    <row r="28" spans="1:10" ht="12.75" customHeight="1" x14ac:dyDescent="0.2">
      <c r="A28" s="157" t="s">
        <v>22</v>
      </c>
      <c r="B28" s="158"/>
      <c r="C28" s="158"/>
      <c r="D28" s="158"/>
      <c r="E28" s="158"/>
      <c r="F28" s="4"/>
      <c r="G28" s="4"/>
      <c r="H28" s="4"/>
      <c r="I28" s="4"/>
      <c r="J28" s="69">
        <v>0.5</v>
      </c>
    </row>
    <row r="29" spans="1:10" ht="12.75" customHeight="1" x14ac:dyDescent="0.2">
      <c r="A29" s="157" t="s">
        <v>23</v>
      </c>
      <c r="B29" s="158"/>
      <c r="C29" s="158"/>
      <c r="D29" s="158"/>
      <c r="E29" s="158"/>
      <c r="F29" s="4"/>
      <c r="G29" s="4"/>
      <c r="H29" s="4"/>
      <c r="I29" s="4"/>
      <c r="J29" s="69">
        <v>0.25</v>
      </c>
    </row>
    <row r="30" spans="1:10" ht="12.75" customHeight="1" x14ac:dyDescent="0.2">
      <c r="A30" s="157" t="s">
        <v>24</v>
      </c>
      <c r="B30" s="158"/>
      <c r="C30" s="158"/>
      <c r="D30" s="158"/>
      <c r="E30" s="158"/>
      <c r="F30" s="4"/>
      <c r="G30" s="4"/>
      <c r="H30" s="4"/>
      <c r="I30" s="4"/>
      <c r="J30" s="69">
        <v>0.25</v>
      </c>
    </row>
    <row r="31" spans="1:10" ht="15.75" customHeight="1" x14ac:dyDescent="0.2">
      <c r="A31" s="155" t="s">
        <v>25</v>
      </c>
      <c r="B31" s="156"/>
      <c r="C31" s="156"/>
      <c r="D31" s="156"/>
      <c r="E31" s="156"/>
      <c r="F31" s="4"/>
      <c r="G31" s="4"/>
      <c r="H31" s="4"/>
      <c r="I31" s="4"/>
      <c r="J31" s="55">
        <v>0.05</v>
      </c>
    </row>
    <row r="32" spans="1:10" ht="6" customHeight="1" x14ac:dyDescent="0.2">
      <c r="A32" s="26"/>
      <c r="B32" s="27"/>
      <c r="C32" s="27"/>
      <c r="D32" s="27"/>
      <c r="E32" s="27"/>
      <c r="F32" s="17"/>
      <c r="G32" s="4"/>
      <c r="H32" s="17"/>
      <c r="I32" s="4"/>
      <c r="J32" s="21"/>
    </row>
    <row r="33" spans="1:10" ht="22.5" customHeight="1" x14ac:dyDescent="0.2">
      <c r="A33" s="28" t="s">
        <v>26</v>
      </c>
      <c r="B33" s="32"/>
      <c r="C33" s="32"/>
      <c r="D33" s="32"/>
      <c r="E33" s="32"/>
      <c r="F33" s="32"/>
      <c r="G33" s="32"/>
      <c r="H33" s="32"/>
      <c r="I33" s="32"/>
      <c r="J33" s="54"/>
    </row>
    <row r="34" spans="1:10" ht="25.5" customHeight="1" x14ac:dyDescent="0.2">
      <c r="A34" s="155" t="s">
        <v>28</v>
      </c>
      <c r="B34" s="156"/>
      <c r="C34" s="156"/>
      <c r="D34" s="156"/>
      <c r="E34" s="156"/>
      <c r="F34" s="4"/>
      <c r="G34" s="4"/>
      <c r="H34" s="4"/>
      <c r="I34" s="4"/>
      <c r="J34" s="98">
        <v>7</v>
      </c>
    </row>
    <row r="35" spans="1:10" s="12" customFormat="1" ht="27.75" customHeight="1" x14ac:dyDescent="0.2">
      <c r="A35" s="155" t="s">
        <v>29</v>
      </c>
      <c r="B35" s="156"/>
      <c r="C35" s="156"/>
      <c r="D35" s="156"/>
      <c r="E35" s="156"/>
      <c r="F35" s="4"/>
      <c r="G35" s="4"/>
      <c r="H35" s="4"/>
      <c r="I35" s="4"/>
      <c r="J35" s="68">
        <v>30</v>
      </c>
    </row>
    <row r="36" spans="1:10" s="12" customFormat="1" ht="27.75" customHeight="1" x14ac:dyDescent="0.2">
      <c r="A36" s="155" t="s">
        <v>30</v>
      </c>
      <c r="B36" s="156"/>
      <c r="C36" s="156"/>
      <c r="D36" s="156"/>
      <c r="E36" s="156"/>
      <c r="F36" s="4"/>
      <c r="G36" s="4"/>
      <c r="H36" s="4"/>
      <c r="I36" s="4"/>
      <c r="J36" s="98">
        <v>75</v>
      </c>
    </row>
    <row r="37" spans="1:10" s="12" customFormat="1" ht="15.75" customHeight="1" x14ac:dyDescent="0.2">
      <c r="A37" s="155" t="s">
        <v>31</v>
      </c>
      <c r="B37" s="156"/>
      <c r="C37" s="156"/>
      <c r="D37" s="156"/>
      <c r="E37" s="156"/>
      <c r="F37" s="4"/>
      <c r="G37" s="4"/>
      <c r="H37" s="4"/>
      <c r="I37" s="4"/>
      <c r="J37" s="141">
        <f>((365-10-104-10)*6)</f>
        <v>1446</v>
      </c>
    </row>
    <row r="38" spans="1:10" ht="27.75" customHeight="1" x14ac:dyDescent="0.2">
      <c r="A38" s="155" t="s">
        <v>32</v>
      </c>
      <c r="B38" s="156"/>
      <c r="C38" s="156"/>
      <c r="D38" s="156"/>
      <c r="E38" s="156"/>
      <c r="F38" s="4"/>
      <c r="G38" s="4"/>
      <c r="H38" s="4"/>
      <c r="I38" s="4"/>
      <c r="J38" s="90">
        <v>0</v>
      </c>
    </row>
    <row r="39" spans="1:10" ht="18.75" customHeight="1" x14ac:dyDescent="0.2">
      <c r="A39" s="155" t="s">
        <v>33</v>
      </c>
      <c r="B39" s="156"/>
      <c r="C39" s="156"/>
      <c r="D39" s="156"/>
      <c r="E39" s="156"/>
      <c r="F39" s="4"/>
      <c r="G39" s="4"/>
      <c r="H39" s="4"/>
      <c r="I39" s="4"/>
      <c r="J39" s="52"/>
    </row>
    <row r="40" spans="1:10" ht="12.75" customHeight="1" x14ac:dyDescent="0.2">
      <c r="A40" s="157" t="s">
        <v>36</v>
      </c>
      <c r="B40" s="158"/>
      <c r="C40" s="158"/>
      <c r="D40" s="158"/>
      <c r="E40" s="158"/>
      <c r="F40" s="4"/>
      <c r="G40" s="4"/>
      <c r="H40" s="4"/>
      <c r="I40" s="4"/>
      <c r="J40" s="88">
        <v>125000</v>
      </c>
    </row>
    <row r="41" spans="1:10" ht="12.75" customHeight="1" x14ac:dyDescent="0.2">
      <c r="A41" s="157" t="s">
        <v>37</v>
      </c>
      <c r="B41" s="158"/>
      <c r="C41" s="158"/>
      <c r="D41" s="158"/>
      <c r="E41" s="158"/>
      <c r="F41" s="4"/>
      <c r="G41" s="4"/>
      <c r="H41" s="4"/>
      <c r="I41" s="4"/>
      <c r="J41" s="88">
        <v>100000</v>
      </c>
    </row>
    <row r="42" spans="1:10" ht="12.75" customHeight="1" x14ac:dyDescent="0.2">
      <c r="A42" s="157" t="s">
        <v>34</v>
      </c>
      <c r="B42" s="158"/>
      <c r="C42" s="158"/>
      <c r="D42" s="158"/>
      <c r="E42" s="158"/>
      <c r="F42" s="56"/>
      <c r="G42" s="56"/>
      <c r="H42" s="56"/>
      <c r="I42" s="56"/>
      <c r="J42" s="88">
        <v>100000</v>
      </c>
    </row>
    <row r="43" spans="1:10" ht="6" customHeight="1" x14ac:dyDescent="0.2">
      <c r="A43" s="126"/>
      <c r="B43" s="110"/>
      <c r="C43" s="110"/>
      <c r="D43" s="110"/>
      <c r="E43" s="110"/>
      <c r="F43" s="110"/>
      <c r="G43" s="110"/>
      <c r="H43" s="110"/>
      <c r="I43" s="110"/>
      <c r="J43" s="21"/>
    </row>
    <row r="44" spans="1:10" s="10" customFormat="1" ht="15.75" customHeight="1" x14ac:dyDescent="0.2">
      <c r="A44" s="28" t="s">
        <v>35</v>
      </c>
      <c r="B44" s="32"/>
      <c r="C44" s="32"/>
      <c r="D44" s="32"/>
      <c r="E44" s="32"/>
      <c r="F44" s="15"/>
      <c r="G44" s="15"/>
      <c r="H44" s="15"/>
      <c r="I44" s="15"/>
      <c r="J44" s="20"/>
    </row>
    <row r="45" spans="1:10" ht="12.75" customHeight="1" x14ac:dyDescent="0.2">
      <c r="A45" s="155" t="s">
        <v>38</v>
      </c>
      <c r="B45" s="156"/>
      <c r="C45" s="156"/>
      <c r="D45" s="156"/>
      <c r="E45" s="156"/>
      <c r="F45" s="4"/>
      <c r="G45" s="4"/>
      <c r="H45" s="4"/>
      <c r="I45" s="4"/>
      <c r="J45" s="72"/>
    </row>
    <row r="46" spans="1:10" ht="12.75" customHeight="1" x14ac:dyDescent="0.2">
      <c r="A46" s="157" t="s">
        <v>39</v>
      </c>
      <c r="B46" s="158"/>
      <c r="C46" s="158"/>
      <c r="D46" s="158"/>
      <c r="E46" s="158"/>
      <c r="F46" s="4"/>
      <c r="G46" s="4"/>
      <c r="H46" s="4"/>
      <c r="I46" s="4"/>
      <c r="J46" s="88">
        <v>50000</v>
      </c>
    </row>
    <row r="47" spans="1:10" ht="12.75" customHeight="1" x14ac:dyDescent="0.2">
      <c r="A47" s="157" t="s">
        <v>40</v>
      </c>
      <c r="B47" s="158"/>
      <c r="C47" s="158"/>
      <c r="D47" s="158"/>
      <c r="E47" s="158"/>
      <c r="F47" s="4"/>
      <c r="G47" s="4"/>
      <c r="H47" s="4"/>
      <c r="I47" s="4"/>
      <c r="J47" s="88">
        <v>50000</v>
      </c>
    </row>
    <row r="48" spans="1:10" ht="12.75" customHeight="1" x14ac:dyDescent="0.2">
      <c r="A48" s="157" t="s">
        <v>41</v>
      </c>
      <c r="B48" s="158"/>
      <c r="C48" s="158"/>
      <c r="D48" s="158"/>
      <c r="E48" s="158"/>
      <c r="F48" s="4"/>
      <c r="G48" s="4"/>
      <c r="H48" s="4"/>
      <c r="I48" s="4"/>
      <c r="J48" s="88">
        <v>50000</v>
      </c>
    </row>
    <row r="49" spans="1:10" ht="12.75" customHeight="1" x14ac:dyDescent="0.2">
      <c r="A49" s="157" t="s">
        <v>42</v>
      </c>
      <c r="B49" s="158"/>
      <c r="C49" s="158"/>
      <c r="D49" s="158"/>
      <c r="E49" s="158"/>
      <c r="F49" s="4"/>
      <c r="G49" s="4"/>
      <c r="H49" s="4"/>
      <c r="I49" s="4"/>
      <c r="J49" s="88">
        <v>25000</v>
      </c>
    </row>
    <row r="50" spans="1:10" ht="26.25" customHeight="1" x14ac:dyDescent="0.2">
      <c r="A50" s="155" t="s">
        <v>43</v>
      </c>
      <c r="B50" s="156"/>
      <c r="C50" s="156"/>
      <c r="D50" s="156"/>
      <c r="E50" s="156"/>
      <c r="F50" s="4"/>
      <c r="G50" s="4"/>
      <c r="H50" s="4"/>
      <c r="I50" s="4"/>
      <c r="J50" s="72"/>
    </row>
    <row r="51" spans="1:10" ht="12.75" customHeight="1" x14ac:dyDescent="0.2">
      <c r="A51" s="157" t="s">
        <v>44</v>
      </c>
      <c r="B51" s="158"/>
      <c r="C51" s="158"/>
      <c r="D51" s="158"/>
      <c r="E51" s="158"/>
      <c r="F51" s="4"/>
      <c r="G51" s="4"/>
      <c r="H51" s="4"/>
      <c r="I51" s="4"/>
      <c r="J51" s="90">
        <v>25000</v>
      </c>
    </row>
    <row r="52" spans="1:10" ht="12.75" customHeight="1" x14ac:dyDescent="0.2">
      <c r="A52" s="157" t="s">
        <v>45</v>
      </c>
      <c r="B52" s="158"/>
      <c r="C52" s="158"/>
      <c r="D52" s="158"/>
      <c r="E52" s="158"/>
      <c r="F52" s="4"/>
      <c r="G52" s="4"/>
      <c r="H52" s="4"/>
      <c r="I52" s="4"/>
      <c r="J52" s="90">
        <v>7500</v>
      </c>
    </row>
    <row r="53" spans="1:10" ht="12.75" customHeight="1" x14ac:dyDescent="0.2">
      <c r="A53" s="157" t="s">
        <v>46</v>
      </c>
      <c r="B53" s="158"/>
      <c r="C53" s="158"/>
      <c r="D53" s="158"/>
      <c r="E53" s="158"/>
      <c r="F53" s="4"/>
      <c r="G53" s="4"/>
      <c r="H53" s="4"/>
      <c r="I53" s="4"/>
      <c r="J53" s="90">
        <v>25000</v>
      </c>
    </row>
    <row r="54" spans="1:10" s="9" customFormat="1" ht="6" customHeight="1" x14ac:dyDescent="0.2">
      <c r="A54" s="126"/>
      <c r="B54" s="110"/>
      <c r="C54" s="110"/>
      <c r="D54" s="110"/>
      <c r="E54" s="110"/>
      <c r="F54" s="110"/>
      <c r="G54" s="110"/>
      <c r="H54" s="110"/>
      <c r="I54" s="110"/>
      <c r="J54" s="21"/>
    </row>
    <row r="55" spans="1:10" ht="12.75" customHeight="1" x14ac:dyDescent="0.2">
      <c r="A55" s="28" t="s">
        <v>47</v>
      </c>
      <c r="B55" s="32"/>
      <c r="C55" s="32"/>
      <c r="D55" s="32"/>
      <c r="E55" s="32"/>
      <c r="F55" s="15"/>
      <c r="G55" s="15"/>
      <c r="H55" s="15"/>
      <c r="I55" s="15"/>
      <c r="J55" s="20"/>
    </row>
    <row r="56" spans="1:10" ht="52.5" customHeight="1" x14ac:dyDescent="0.2">
      <c r="A56" s="155" t="s">
        <v>50</v>
      </c>
      <c r="B56" s="156"/>
      <c r="C56" s="156"/>
      <c r="D56" s="156"/>
      <c r="E56" s="156"/>
      <c r="F56" s="17"/>
      <c r="G56" s="17"/>
      <c r="H56" s="17"/>
      <c r="I56" s="17"/>
      <c r="J56" s="58"/>
    </row>
    <row r="57" spans="1:10" ht="38.25" customHeight="1" x14ac:dyDescent="0.2">
      <c r="A57" s="157" t="s">
        <v>2</v>
      </c>
      <c r="B57" s="158"/>
      <c r="C57" s="158"/>
      <c r="D57" s="158"/>
      <c r="E57" s="158"/>
      <c r="F57" s="17"/>
      <c r="G57" s="17"/>
      <c r="H57" s="17"/>
      <c r="I57" s="17"/>
      <c r="J57" s="139"/>
    </row>
    <row r="58" spans="1:10" s="8" customFormat="1" ht="18.75" customHeight="1" x14ac:dyDescent="0.2">
      <c r="A58" s="155" t="s">
        <v>49</v>
      </c>
      <c r="B58" s="156"/>
      <c r="C58" s="156"/>
      <c r="D58" s="156"/>
      <c r="E58" s="156"/>
      <c r="F58" s="17"/>
      <c r="G58" s="17"/>
      <c r="H58" s="17"/>
      <c r="I58" s="17"/>
      <c r="J58" s="59">
        <v>5</v>
      </c>
    </row>
    <row r="59" spans="1:10" s="115" customFormat="1" ht="26.25" customHeight="1" x14ac:dyDescent="0.2">
      <c r="A59" s="155" t="s">
        <v>51</v>
      </c>
      <c r="B59" s="156"/>
      <c r="C59" s="156"/>
      <c r="D59" s="156"/>
      <c r="E59" s="156"/>
      <c r="F59" s="36"/>
      <c r="G59" s="36"/>
      <c r="H59" s="36"/>
      <c r="I59" s="36"/>
      <c r="J59" s="90">
        <v>10000</v>
      </c>
    </row>
    <row r="60" spans="1:10" ht="27.75" customHeight="1" x14ac:dyDescent="0.2">
      <c r="A60" s="155" t="s">
        <v>52</v>
      </c>
      <c r="B60" s="156"/>
      <c r="C60" s="156"/>
      <c r="D60" s="156"/>
      <c r="E60" s="156"/>
      <c r="F60" s="4"/>
      <c r="G60" s="4"/>
      <c r="H60" s="4"/>
      <c r="I60" s="4"/>
      <c r="J60" s="89"/>
    </row>
    <row r="61" spans="1:10" ht="20.25" customHeight="1" x14ac:dyDescent="0.2">
      <c r="A61" s="155" t="s">
        <v>53</v>
      </c>
      <c r="B61" s="156"/>
      <c r="C61" s="156"/>
      <c r="D61" s="156"/>
      <c r="E61" s="156"/>
      <c r="F61" s="4"/>
      <c r="G61" s="4"/>
      <c r="H61" s="4"/>
      <c r="I61" s="4"/>
      <c r="J61" s="140">
        <v>10</v>
      </c>
    </row>
    <row r="62" spans="1:10" ht="38.25" customHeight="1" x14ac:dyDescent="0.2">
      <c r="A62" s="155" t="s">
        <v>54</v>
      </c>
      <c r="B62" s="156"/>
      <c r="C62" s="156"/>
      <c r="D62" s="156"/>
      <c r="E62" s="156"/>
      <c r="F62" s="33"/>
      <c r="G62" s="33"/>
      <c r="H62" s="33"/>
      <c r="I62" s="33"/>
      <c r="J62" s="64">
        <v>10000</v>
      </c>
    </row>
    <row r="63" spans="1:10" ht="6" customHeight="1" x14ac:dyDescent="0.2">
      <c r="A63" s="126"/>
      <c r="B63" s="110"/>
      <c r="C63" s="110"/>
      <c r="D63" s="110"/>
      <c r="E63" s="110"/>
      <c r="F63" s="110"/>
      <c r="G63" s="110"/>
      <c r="H63" s="110"/>
      <c r="I63" s="110"/>
      <c r="J63" s="21"/>
    </row>
    <row r="64" spans="1:10" ht="12.75" customHeight="1" x14ac:dyDescent="0.2">
      <c r="A64" s="28" t="s">
        <v>55</v>
      </c>
      <c r="B64" s="32"/>
      <c r="C64" s="32"/>
      <c r="D64" s="32"/>
      <c r="E64" s="32"/>
      <c r="F64" s="32"/>
      <c r="G64" s="32"/>
      <c r="H64" s="32"/>
      <c r="I64" s="32"/>
      <c r="J64" s="54"/>
    </row>
    <row r="65" spans="1:10" ht="12.75" customHeight="1" x14ac:dyDescent="0.2">
      <c r="A65" s="155" t="s">
        <v>57</v>
      </c>
      <c r="B65" s="156"/>
      <c r="C65" s="156"/>
      <c r="D65" s="156"/>
      <c r="E65" s="156"/>
      <c r="F65" s="4"/>
      <c r="G65" s="4"/>
      <c r="H65" s="4"/>
      <c r="I65" s="4"/>
      <c r="J65" s="53" t="s">
        <v>1</v>
      </c>
    </row>
    <row r="66" spans="1:10" s="117" customFormat="1" ht="12.75" customHeight="1" x14ac:dyDescent="0.2">
      <c r="A66" s="157" t="s">
        <v>56</v>
      </c>
      <c r="B66" s="158"/>
      <c r="C66" s="158"/>
      <c r="D66" s="158"/>
      <c r="E66" s="158"/>
      <c r="F66" s="116"/>
      <c r="G66" s="116"/>
      <c r="H66" s="116"/>
      <c r="I66" s="116"/>
      <c r="J66" s="140">
        <v>40</v>
      </c>
    </row>
    <row r="67" spans="1:10" s="117" customFormat="1" ht="12.75" customHeight="1" x14ac:dyDescent="0.2">
      <c r="A67" s="157" t="s">
        <v>58</v>
      </c>
      <c r="B67" s="158"/>
      <c r="C67" s="158"/>
      <c r="D67" s="158"/>
      <c r="E67" s="158"/>
      <c r="F67" s="116"/>
      <c r="G67" s="116"/>
      <c r="H67" s="116"/>
      <c r="I67" s="116"/>
      <c r="J67" s="90">
        <v>80000</v>
      </c>
    </row>
    <row r="68" spans="1:10" s="117" customFormat="1" ht="12.75" customHeight="1" x14ac:dyDescent="0.2">
      <c r="A68" s="157" t="s">
        <v>59</v>
      </c>
      <c r="B68" s="158"/>
      <c r="C68" s="158"/>
      <c r="D68" s="158"/>
      <c r="E68" s="158"/>
      <c r="F68" s="116"/>
      <c r="G68" s="116"/>
      <c r="H68" s="116"/>
      <c r="I68" s="116"/>
      <c r="J68" s="142">
        <v>100</v>
      </c>
    </row>
    <row r="69" spans="1:10" s="117" customFormat="1" ht="12.75" customHeight="1" x14ac:dyDescent="0.2">
      <c r="A69" s="168" t="s">
        <v>61</v>
      </c>
      <c r="B69" s="169"/>
      <c r="C69" s="169"/>
      <c r="D69" s="169"/>
      <c r="E69" s="169"/>
      <c r="F69" s="169"/>
      <c r="G69" s="169"/>
      <c r="H69" s="152"/>
      <c r="I69" s="116"/>
      <c r="J69" s="53" t="s">
        <v>1</v>
      </c>
    </row>
    <row r="70" spans="1:10" s="117" customFormat="1" x14ac:dyDescent="0.2">
      <c r="A70" s="157" t="s">
        <v>60</v>
      </c>
      <c r="B70" s="158"/>
      <c r="C70" s="158"/>
      <c r="D70" s="158"/>
      <c r="E70" s="158"/>
      <c r="F70" s="116"/>
      <c r="G70" s="116"/>
      <c r="H70" s="116"/>
      <c r="I70" s="116"/>
      <c r="J70" s="140">
        <v>100</v>
      </c>
    </row>
    <row r="71" spans="1:10" s="8" customFormat="1" ht="23.25" customHeight="1" x14ac:dyDescent="0.2">
      <c r="A71" s="153" t="s">
        <v>62</v>
      </c>
      <c r="B71" s="154"/>
      <c r="C71" s="154"/>
      <c r="D71" s="154"/>
      <c r="E71" s="154"/>
      <c r="F71" s="33"/>
      <c r="G71" s="33"/>
      <c r="H71" s="33"/>
      <c r="I71" s="33"/>
      <c r="J71" s="53" t="s">
        <v>0</v>
      </c>
    </row>
    <row r="72" spans="1:10" ht="6" customHeight="1" x14ac:dyDescent="0.2">
      <c r="A72" s="126"/>
      <c r="B72" s="110"/>
      <c r="C72" s="110"/>
      <c r="D72" s="110"/>
      <c r="E72" s="110"/>
      <c r="F72" s="110"/>
      <c r="G72" s="110"/>
      <c r="H72" s="110"/>
      <c r="I72" s="110"/>
      <c r="J72" s="21"/>
    </row>
    <row r="73" spans="1:10" ht="15.75" customHeight="1" x14ac:dyDescent="0.2">
      <c r="A73" s="28" t="s">
        <v>63</v>
      </c>
      <c r="B73" s="32"/>
      <c r="C73" s="32"/>
      <c r="D73" s="32"/>
      <c r="E73" s="32"/>
      <c r="F73" s="32"/>
      <c r="G73" s="32"/>
      <c r="H73" s="32"/>
      <c r="I73" s="32"/>
      <c r="J73" s="67"/>
    </row>
    <row r="74" spans="1:10" ht="51.75" customHeight="1" x14ac:dyDescent="0.2">
      <c r="A74" s="155" t="s">
        <v>64</v>
      </c>
      <c r="B74" s="156"/>
      <c r="C74" s="156"/>
      <c r="D74" s="156"/>
      <c r="E74" s="156"/>
      <c r="F74" s="19"/>
      <c r="G74" s="19"/>
      <c r="H74" s="19"/>
      <c r="I74" s="19"/>
      <c r="J74" s="88">
        <v>50000</v>
      </c>
    </row>
    <row r="75" spans="1:10" ht="15.75" customHeight="1" x14ac:dyDescent="0.2">
      <c r="A75" s="155" t="s">
        <v>65</v>
      </c>
      <c r="B75" s="156"/>
      <c r="C75" s="156"/>
      <c r="D75" s="156"/>
      <c r="E75" s="156"/>
      <c r="F75" s="4"/>
      <c r="G75" s="4"/>
      <c r="H75" s="4"/>
      <c r="I75" s="4"/>
      <c r="J75" s="90">
        <v>100000</v>
      </c>
    </row>
    <row r="76" spans="1:10" ht="27.75" customHeight="1" x14ac:dyDescent="0.2">
      <c r="A76" s="155" t="s">
        <v>66</v>
      </c>
      <c r="B76" s="156"/>
      <c r="C76" s="156"/>
      <c r="D76" s="156"/>
      <c r="E76" s="156"/>
      <c r="F76" s="4"/>
      <c r="G76" s="4"/>
      <c r="H76" s="4"/>
      <c r="I76" s="4"/>
      <c r="J76" s="90">
        <v>100000</v>
      </c>
    </row>
    <row r="77" spans="1:10" ht="27.75" customHeight="1" x14ac:dyDescent="0.2">
      <c r="A77" s="155" t="s">
        <v>67</v>
      </c>
      <c r="B77" s="156"/>
      <c r="C77" s="156"/>
      <c r="D77" s="156"/>
      <c r="E77" s="156"/>
      <c r="F77" s="4"/>
      <c r="G77" s="4"/>
      <c r="H77" s="4"/>
      <c r="I77" s="4"/>
      <c r="J77" s="90">
        <v>50000</v>
      </c>
    </row>
    <row r="78" spans="1:10" ht="27.75" customHeight="1" x14ac:dyDescent="0.2">
      <c r="A78" s="155" t="s">
        <v>68</v>
      </c>
      <c r="B78" s="156"/>
      <c r="C78" s="156"/>
      <c r="D78" s="156"/>
      <c r="E78" s="156"/>
      <c r="F78" s="4"/>
      <c r="G78" s="4"/>
      <c r="H78" s="4"/>
      <c r="I78" s="4"/>
      <c r="J78" s="89">
        <v>750</v>
      </c>
    </row>
    <row r="79" spans="1:10" s="115" customFormat="1" ht="21" customHeight="1" x14ac:dyDescent="0.2">
      <c r="A79" s="155" t="s">
        <v>69</v>
      </c>
      <c r="B79" s="156"/>
      <c r="C79" s="156"/>
      <c r="D79" s="156"/>
      <c r="E79" s="156"/>
      <c r="F79" s="61"/>
      <c r="G79" s="61"/>
      <c r="H79" s="61"/>
      <c r="I79" s="61"/>
      <c r="J79" s="140">
        <v>100</v>
      </c>
    </row>
    <row r="80" spans="1:10" ht="27.75" customHeight="1" x14ac:dyDescent="0.2">
      <c r="A80" s="155" t="s">
        <v>70</v>
      </c>
      <c r="B80" s="156"/>
      <c r="C80" s="156"/>
      <c r="D80" s="156"/>
      <c r="E80" s="156"/>
      <c r="F80" s="4"/>
      <c r="G80" s="4"/>
      <c r="H80" s="4"/>
      <c r="I80" s="4"/>
      <c r="J80" s="103">
        <v>0</v>
      </c>
    </row>
    <row r="81" spans="1:10" ht="15.75" customHeight="1" thickBot="1" x14ac:dyDescent="0.25">
      <c r="A81" s="104" t="s">
        <v>71</v>
      </c>
      <c r="B81" s="105"/>
      <c r="C81" s="105"/>
      <c r="D81" s="105"/>
      <c r="E81" s="105"/>
      <c r="F81" s="96"/>
      <c r="G81" s="96"/>
      <c r="H81" s="96"/>
      <c r="I81" s="96"/>
      <c r="J81" s="106">
        <f>IF(J10=0, 0, (J88-J38+SUM(J40:J42)+SUM(J46:J49)+SUM(J51:J53)+J59+J60+J62+J67+SUM(J74:J77)+(J78*J79)+J80) / J10)</f>
        <v>921.48965517241379</v>
      </c>
    </row>
    <row r="82" spans="1:10" ht="15.75" customHeight="1" thickTop="1" x14ac:dyDescent="0.2">
      <c r="A82" s="132"/>
      <c r="B82" s="133"/>
      <c r="C82" s="134"/>
      <c r="D82" s="134"/>
      <c r="E82" s="134"/>
      <c r="F82" s="135"/>
      <c r="G82" s="135"/>
      <c r="H82" s="135"/>
      <c r="I82" s="135"/>
      <c r="J82" s="136"/>
    </row>
    <row r="83" spans="1:10" ht="15.75" customHeight="1" x14ac:dyDescent="0.2">
      <c r="A83" s="25" t="s">
        <v>142</v>
      </c>
      <c r="B83" s="29"/>
      <c r="C83" s="29"/>
      <c r="D83" s="29"/>
      <c r="E83" s="29"/>
      <c r="F83" s="63"/>
      <c r="G83" s="63"/>
      <c r="H83" s="63"/>
      <c r="I83" s="63"/>
      <c r="J83" s="70"/>
    </row>
    <row r="84" spans="1:10" ht="15.75" customHeight="1" x14ac:dyDescent="0.2">
      <c r="A84" s="28" t="s">
        <v>72</v>
      </c>
      <c r="B84" s="34"/>
      <c r="C84" s="34"/>
      <c r="D84" s="34"/>
      <c r="E84" s="34"/>
      <c r="F84" s="32"/>
      <c r="G84" s="32"/>
      <c r="H84" s="32"/>
      <c r="I84" s="32"/>
      <c r="J84" s="71"/>
    </row>
    <row r="85" spans="1:10" ht="15.75" customHeight="1" x14ac:dyDescent="0.2">
      <c r="A85" s="159" t="s">
        <v>73</v>
      </c>
      <c r="B85" s="161"/>
      <c r="C85" s="161"/>
      <c r="D85" s="161"/>
      <c r="E85" s="161"/>
      <c r="F85" s="4"/>
      <c r="G85" s="4"/>
      <c r="H85" s="4"/>
      <c r="I85" s="4"/>
      <c r="J85" s="143">
        <f>J17+J18</f>
        <v>100000</v>
      </c>
    </row>
    <row r="86" spans="1:10" ht="15.75" customHeight="1" x14ac:dyDescent="0.2">
      <c r="A86" s="165" t="s">
        <v>74</v>
      </c>
      <c r="B86" s="170"/>
      <c r="C86" s="170"/>
      <c r="D86" s="170"/>
      <c r="E86" s="170"/>
      <c r="F86" s="4"/>
      <c r="G86" s="4"/>
      <c r="H86" s="4"/>
      <c r="I86" s="4"/>
      <c r="J86" s="144">
        <f>J34</f>
        <v>7</v>
      </c>
    </row>
    <row r="87" spans="1:10" ht="15.75" customHeight="1" x14ac:dyDescent="0.2">
      <c r="A87" s="159" t="s">
        <v>75</v>
      </c>
      <c r="B87" s="161"/>
      <c r="C87" s="161"/>
      <c r="D87" s="161"/>
      <c r="E87" s="161"/>
      <c r="F87" s="4"/>
      <c r="G87" s="4"/>
      <c r="H87" s="4"/>
      <c r="I87" s="4"/>
      <c r="J87" s="108">
        <f>J35</f>
        <v>30</v>
      </c>
    </row>
    <row r="88" spans="1:10" ht="15.75" customHeight="1" x14ac:dyDescent="0.2">
      <c r="A88" s="159" t="s">
        <v>76</v>
      </c>
      <c r="B88" s="161"/>
      <c r="C88" s="161"/>
      <c r="D88" s="161"/>
      <c r="E88" s="161"/>
      <c r="F88" s="4"/>
      <c r="G88" s="4"/>
      <c r="H88" s="4"/>
      <c r="I88" s="4"/>
      <c r="J88" s="109">
        <f>J86*J87*J37</f>
        <v>303660</v>
      </c>
    </row>
    <row r="89" spans="1:10" ht="27.75" customHeight="1" x14ac:dyDescent="0.2">
      <c r="A89" s="159" t="s">
        <v>77</v>
      </c>
      <c r="B89" s="161"/>
      <c r="C89" s="161"/>
      <c r="D89" s="161"/>
      <c r="E89" s="161"/>
      <c r="F89" s="4"/>
      <c r="G89" s="4"/>
      <c r="H89" s="4"/>
      <c r="I89" s="4"/>
      <c r="J89" s="145">
        <f>IF(J36=0, 0, J85/((365-10-104-10)*J36))</f>
        <v>5.532503457814661</v>
      </c>
    </row>
    <row r="90" spans="1:10" ht="15.75" customHeight="1" x14ac:dyDescent="0.2">
      <c r="A90" s="159" t="s">
        <v>78</v>
      </c>
      <c r="B90" s="161"/>
      <c r="C90" s="161"/>
      <c r="D90" s="161"/>
      <c r="E90" s="161"/>
      <c r="F90" s="4"/>
      <c r="G90" s="4"/>
      <c r="H90" s="4"/>
      <c r="I90" s="4"/>
      <c r="J90" s="137">
        <f>IF(J17+J18=0, 0, J88/(J17+J18))</f>
        <v>3.0366</v>
      </c>
    </row>
    <row r="91" spans="1:10" ht="6" customHeight="1" x14ac:dyDescent="0.2">
      <c r="A91" s="35"/>
      <c r="B91" s="36"/>
      <c r="C91" s="36"/>
      <c r="D91" s="36"/>
      <c r="E91" s="36"/>
      <c r="F91" s="4"/>
      <c r="G91" s="4"/>
      <c r="H91" s="4"/>
      <c r="I91" s="4"/>
      <c r="J91" s="97"/>
    </row>
    <row r="92" spans="1:10" ht="15.75" customHeight="1" x14ac:dyDescent="0.2">
      <c r="A92" s="28" t="s">
        <v>79</v>
      </c>
      <c r="B92" s="34"/>
      <c r="C92" s="34"/>
      <c r="D92" s="34"/>
      <c r="E92" s="34"/>
      <c r="F92" s="32"/>
      <c r="G92" s="32"/>
      <c r="H92" s="32"/>
      <c r="I92" s="32"/>
      <c r="J92" s="67"/>
    </row>
    <row r="93" spans="1:10" ht="15.75" customHeight="1" x14ac:dyDescent="0.2">
      <c r="A93" s="37" t="s">
        <v>80</v>
      </c>
      <c r="B93" s="4"/>
      <c r="C93" s="4"/>
      <c r="D93" s="4"/>
      <c r="E93" s="4"/>
      <c r="F93" s="4"/>
      <c r="G93" s="4"/>
      <c r="H93" s="4"/>
      <c r="I93" s="4"/>
      <c r="J93" s="68">
        <f>2.5</f>
        <v>2.5</v>
      </c>
    </row>
    <row r="94" spans="1:10" ht="15.75" customHeight="1" x14ac:dyDescent="0.2">
      <c r="A94" s="37" t="s">
        <v>81</v>
      </c>
      <c r="B94" s="4"/>
      <c r="C94" s="4"/>
      <c r="D94" s="4"/>
      <c r="E94" s="4"/>
      <c r="F94" s="4"/>
      <c r="G94" s="4"/>
      <c r="H94" s="4"/>
      <c r="I94" s="4"/>
      <c r="J94" s="91">
        <f>(J17+J18)*J93</f>
        <v>250000</v>
      </c>
    </row>
    <row r="95" spans="1:10" ht="15.75" customHeight="1" x14ac:dyDescent="0.2">
      <c r="A95" s="37"/>
      <c r="B95" s="4"/>
      <c r="C95" s="4"/>
      <c r="D95" s="4"/>
      <c r="E95" s="4"/>
      <c r="F95" s="4"/>
      <c r="G95" s="4"/>
      <c r="H95" s="4"/>
      <c r="I95" s="4"/>
      <c r="J95" s="57"/>
    </row>
    <row r="96" spans="1:10" ht="15.75" customHeight="1" x14ac:dyDescent="0.2">
      <c r="A96" s="118" t="s">
        <v>82</v>
      </c>
      <c r="B96" s="39"/>
      <c r="C96" s="4"/>
      <c r="D96" s="4"/>
      <c r="E96" s="4"/>
      <c r="F96" s="17"/>
      <c r="G96" s="17"/>
      <c r="H96" s="17"/>
      <c r="I96" s="17"/>
      <c r="J96" s="22"/>
    </row>
    <row r="97" spans="1:10" ht="15.75" customHeight="1" x14ac:dyDescent="0.2">
      <c r="A97" s="37" t="s">
        <v>83</v>
      </c>
      <c r="B97" s="4"/>
      <c r="C97" s="4"/>
      <c r="D97" s="4"/>
      <c r="E97" s="4"/>
      <c r="F97" s="4"/>
      <c r="G97" s="4"/>
      <c r="H97" s="4"/>
      <c r="I97" s="4"/>
      <c r="J97" s="92">
        <f>IF(J17+J18 = 0, 0, J17/(J17+J18))</f>
        <v>0.5</v>
      </c>
    </row>
    <row r="98" spans="1:10" ht="15.75" customHeight="1" x14ac:dyDescent="0.2">
      <c r="A98" s="37" t="s">
        <v>86</v>
      </c>
      <c r="B98" s="4"/>
      <c r="C98" s="4"/>
      <c r="D98" s="4"/>
      <c r="E98" s="4"/>
      <c r="F98" s="4"/>
      <c r="G98" s="4"/>
      <c r="H98" s="4"/>
      <c r="I98" s="4"/>
      <c r="J98" s="92">
        <f>IF(J17+J18 = 0, 0, J18/(J17+J18))</f>
        <v>0.5</v>
      </c>
    </row>
    <row r="99" spans="1:10" ht="6" customHeight="1" x14ac:dyDescent="0.2">
      <c r="A99" s="46"/>
      <c r="B99" s="56"/>
      <c r="C99" s="56"/>
      <c r="D99" s="56"/>
      <c r="E99" s="56"/>
      <c r="F99" s="56"/>
      <c r="G99" s="56"/>
      <c r="H99" s="56"/>
      <c r="I99" s="56"/>
      <c r="J99" s="97"/>
    </row>
    <row r="100" spans="1:10" ht="15.75" customHeight="1" x14ac:dyDescent="0.2">
      <c r="A100" s="28" t="s">
        <v>143</v>
      </c>
      <c r="B100" s="34"/>
      <c r="C100" s="34"/>
      <c r="D100" s="34"/>
      <c r="E100" s="34"/>
      <c r="F100" s="32"/>
      <c r="G100" s="32"/>
      <c r="H100" s="32"/>
      <c r="I100" s="32"/>
      <c r="J100" s="67"/>
    </row>
    <row r="101" spans="1:10" ht="13.7" customHeight="1" x14ac:dyDescent="0.2">
      <c r="A101" s="28" t="s">
        <v>84</v>
      </c>
      <c r="B101" s="34"/>
      <c r="C101" s="34"/>
      <c r="D101" s="34"/>
      <c r="E101" s="34"/>
      <c r="F101" s="32"/>
      <c r="G101" s="32"/>
      <c r="H101" s="32"/>
      <c r="I101" s="32"/>
      <c r="J101" s="67"/>
    </row>
    <row r="102" spans="1:10" ht="26.25" customHeight="1" x14ac:dyDescent="0.2">
      <c r="A102" s="159" t="s">
        <v>85</v>
      </c>
      <c r="B102" s="162"/>
      <c r="C102" s="162"/>
      <c r="D102" s="162"/>
      <c r="E102" s="162"/>
      <c r="F102" s="4"/>
      <c r="G102" s="4"/>
      <c r="H102" s="4"/>
      <c r="I102" s="4"/>
      <c r="J102" s="69">
        <v>0.25</v>
      </c>
    </row>
    <row r="103" spans="1:10" ht="27.75" customHeight="1" x14ac:dyDescent="0.2">
      <c r="A103" s="159" t="s">
        <v>87</v>
      </c>
      <c r="B103" s="162"/>
      <c r="C103" s="162"/>
      <c r="D103" s="162"/>
      <c r="E103" s="162"/>
      <c r="F103" s="4"/>
      <c r="G103" s="4"/>
      <c r="H103" s="4"/>
      <c r="I103" s="93" t="s">
        <v>88</v>
      </c>
      <c r="J103" s="91">
        <f>J88*(1-J102)</f>
        <v>227745</v>
      </c>
    </row>
    <row r="104" spans="1:10" ht="15.75" customHeight="1" x14ac:dyDescent="0.2">
      <c r="A104" s="37"/>
      <c r="B104" s="61"/>
      <c r="C104" s="61"/>
      <c r="D104" s="61"/>
      <c r="E104" s="61"/>
      <c r="F104" s="4"/>
      <c r="G104" s="4"/>
      <c r="H104" s="4"/>
      <c r="I104" s="93" t="s">
        <v>89</v>
      </c>
      <c r="J104" s="91">
        <f>J88-J103</f>
        <v>75915</v>
      </c>
    </row>
    <row r="105" spans="1:10" ht="15.75" customHeight="1" x14ac:dyDescent="0.2">
      <c r="A105" s="37" t="s">
        <v>92</v>
      </c>
      <c r="B105" s="61"/>
      <c r="C105" s="61"/>
      <c r="D105" s="61"/>
      <c r="E105" s="61"/>
      <c r="F105" s="4"/>
      <c r="G105" s="4"/>
      <c r="H105" s="4"/>
      <c r="I105" s="119"/>
      <c r="J105" s="91">
        <f>J40+J41+J42</f>
        <v>325000</v>
      </c>
    </row>
    <row r="106" spans="1:10" ht="27.75" customHeight="1" x14ac:dyDescent="0.2">
      <c r="A106" s="159" t="s">
        <v>90</v>
      </c>
      <c r="B106" s="161"/>
      <c r="C106" s="161"/>
      <c r="D106" s="161"/>
      <c r="E106" s="161"/>
      <c r="F106" s="4"/>
      <c r="G106" s="4"/>
      <c r="H106" s="4"/>
      <c r="I106" s="119"/>
      <c r="J106" s="69">
        <v>0.2</v>
      </c>
    </row>
    <row r="107" spans="1:10" ht="15.75" customHeight="1" x14ac:dyDescent="0.2">
      <c r="A107" s="37"/>
      <c r="B107" s="61"/>
      <c r="C107" s="61"/>
      <c r="D107" s="61"/>
      <c r="E107" s="61"/>
      <c r="F107" s="4"/>
      <c r="G107" s="4"/>
      <c r="H107" s="4"/>
      <c r="I107" s="93" t="s">
        <v>88</v>
      </c>
      <c r="J107" s="91">
        <f>J105*(1-J106)</f>
        <v>260000</v>
      </c>
    </row>
    <row r="108" spans="1:10" ht="15.75" customHeight="1" x14ac:dyDescent="0.2">
      <c r="A108" s="38"/>
      <c r="B108" s="4"/>
      <c r="C108" s="4"/>
      <c r="D108" s="4"/>
      <c r="E108" s="4"/>
      <c r="F108" s="4"/>
      <c r="G108" s="4"/>
      <c r="H108" s="4"/>
      <c r="I108" s="93" t="s">
        <v>89</v>
      </c>
      <c r="J108" s="91">
        <f>J105-J107</f>
        <v>65000</v>
      </c>
    </row>
    <row r="109" spans="1:10" ht="6" customHeight="1" x14ac:dyDescent="0.2">
      <c r="A109" s="46"/>
      <c r="B109" s="56"/>
      <c r="C109" s="56"/>
      <c r="D109" s="56"/>
      <c r="E109" s="56"/>
      <c r="F109" s="56"/>
      <c r="G109" s="56"/>
      <c r="H109" s="56"/>
      <c r="I109" s="56"/>
      <c r="J109" s="97"/>
    </row>
    <row r="110" spans="1:10" ht="15.75" customHeight="1" x14ac:dyDescent="0.2">
      <c r="A110" s="28" t="s">
        <v>91</v>
      </c>
      <c r="B110" s="34"/>
      <c r="C110" s="34"/>
      <c r="D110" s="34"/>
      <c r="E110" s="34"/>
      <c r="F110" s="32"/>
      <c r="G110" s="32"/>
      <c r="H110" s="32"/>
      <c r="I110" s="32"/>
      <c r="J110" s="67"/>
    </row>
    <row r="111" spans="1:10" ht="15.75" customHeight="1" x14ac:dyDescent="0.2">
      <c r="A111" s="37" t="s">
        <v>93</v>
      </c>
      <c r="B111" s="61"/>
      <c r="C111" s="61"/>
      <c r="D111" s="61"/>
      <c r="E111" s="61"/>
      <c r="F111" s="4"/>
      <c r="G111" s="4"/>
      <c r="H111" s="4"/>
      <c r="I111" s="4"/>
      <c r="J111" s="91">
        <f>J46+J47+J48+J49</f>
        <v>175000</v>
      </c>
    </row>
    <row r="112" spans="1:10" ht="15.75" customHeight="1" x14ac:dyDescent="0.2">
      <c r="A112" s="159" t="s">
        <v>94</v>
      </c>
      <c r="B112" s="161"/>
      <c r="C112" s="161"/>
      <c r="D112" s="161"/>
      <c r="E112" s="161"/>
      <c r="F112" s="4"/>
      <c r="G112" s="4"/>
      <c r="H112" s="4"/>
      <c r="I112" s="4"/>
      <c r="J112" s="69">
        <v>0.25</v>
      </c>
    </row>
    <row r="113" spans="1:10" ht="15.75" customHeight="1" x14ac:dyDescent="0.2">
      <c r="A113" s="35"/>
      <c r="B113" s="36"/>
      <c r="C113" s="36"/>
      <c r="D113" s="36"/>
      <c r="E113" s="36"/>
      <c r="F113" s="4"/>
      <c r="G113" s="4"/>
      <c r="H113" s="4"/>
      <c r="I113" s="93" t="s">
        <v>88</v>
      </c>
      <c r="J113" s="91">
        <f>J111*(1-J112)</f>
        <v>131250</v>
      </c>
    </row>
    <row r="114" spans="1:10" ht="15.75" customHeight="1" x14ac:dyDescent="0.2">
      <c r="A114" s="37"/>
      <c r="B114" s="61"/>
      <c r="C114" s="61"/>
      <c r="D114" s="61"/>
      <c r="E114" s="61"/>
      <c r="F114" s="4"/>
      <c r="G114" s="4"/>
      <c r="H114" s="4"/>
      <c r="I114" s="93" t="s">
        <v>89</v>
      </c>
      <c r="J114" s="91">
        <f>J111-J113</f>
        <v>43750</v>
      </c>
    </row>
    <row r="115" spans="1:10" ht="15.75" customHeight="1" x14ac:dyDescent="0.2">
      <c r="A115" s="37" t="s">
        <v>95</v>
      </c>
      <c r="B115" s="61"/>
      <c r="C115" s="61"/>
      <c r="D115" s="127"/>
      <c r="E115" s="61"/>
      <c r="F115" s="4"/>
      <c r="G115" s="4"/>
      <c r="H115" s="4"/>
      <c r="I115" s="119"/>
      <c r="J115" s="97">
        <f>J51+J52+J53</f>
        <v>57500</v>
      </c>
    </row>
    <row r="116" spans="1:10" ht="15.75" customHeight="1" x14ac:dyDescent="0.2">
      <c r="A116" s="159" t="s">
        <v>94</v>
      </c>
      <c r="B116" s="161"/>
      <c r="C116" s="161"/>
      <c r="D116" s="161"/>
      <c r="E116" s="161"/>
      <c r="F116" s="4"/>
      <c r="G116" s="4"/>
      <c r="H116" s="4"/>
      <c r="I116" s="119"/>
      <c r="J116" s="58">
        <v>0.2</v>
      </c>
    </row>
    <row r="117" spans="1:10" ht="15.75" customHeight="1" x14ac:dyDescent="0.2">
      <c r="A117" s="37"/>
      <c r="B117" s="61"/>
      <c r="C117" s="61"/>
      <c r="D117" s="127"/>
      <c r="E117" s="61"/>
      <c r="F117" s="4"/>
      <c r="G117" s="4"/>
      <c r="H117" s="4"/>
      <c r="I117" s="93" t="s">
        <v>88</v>
      </c>
      <c r="J117" s="97">
        <f>J115*(1-J116)</f>
        <v>46000</v>
      </c>
    </row>
    <row r="118" spans="1:10" ht="15.75" customHeight="1" x14ac:dyDescent="0.2">
      <c r="A118" s="37"/>
      <c r="B118" s="61"/>
      <c r="C118" s="61"/>
      <c r="D118" s="61"/>
      <c r="E118" s="61"/>
      <c r="F118" s="4"/>
      <c r="G118" s="4"/>
      <c r="H118" s="4"/>
      <c r="I118" s="93" t="s">
        <v>89</v>
      </c>
      <c r="J118" s="97">
        <f>J115-J117</f>
        <v>11500</v>
      </c>
    </row>
    <row r="119" spans="1:10" ht="6" customHeight="1" x14ac:dyDescent="0.2">
      <c r="A119" s="37"/>
      <c r="B119" s="61"/>
      <c r="C119" s="61"/>
      <c r="D119" s="61"/>
      <c r="E119" s="61"/>
      <c r="F119" s="56"/>
      <c r="G119" s="56"/>
      <c r="H119" s="56"/>
      <c r="I119" s="56"/>
      <c r="J119" s="97"/>
    </row>
    <row r="120" spans="1:10" ht="15.75" customHeight="1" x14ac:dyDescent="0.2">
      <c r="A120" s="28" t="s">
        <v>96</v>
      </c>
      <c r="B120" s="34"/>
      <c r="C120" s="34"/>
      <c r="D120" s="34"/>
      <c r="E120" s="34"/>
      <c r="F120" s="34"/>
      <c r="G120" s="34"/>
      <c r="H120" s="34"/>
      <c r="I120" s="34"/>
      <c r="J120" s="73"/>
    </row>
    <row r="121" spans="1:10" ht="15.75" customHeight="1" x14ac:dyDescent="0.2">
      <c r="A121" s="37" t="s">
        <v>97</v>
      </c>
      <c r="B121" s="4"/>
      <c r="C121" s="4"/>
      <c r="D121" s="4"/>
      <c r="E121" s="4"/>
      <c r="F121" s="4"/>
      <c r="G121" s="4"/>
      <c r="H121" s="4"/>
      <c r="I121" s="4"/>
      <c r="J121" s="94">
        <f>J58</f>
        <v>5</v>
      </c>
    </row>
    <row r="122" spans="1:10" ht="15.75" customHeight="1" x14ac:dyDescent="0.2">
      <c r="A122" s="37" t="s">
        <v>102</v>
      </c>
      <c r="B122" s="4"/>
      <c r="C122" s="40"/>
      <c r="D122" s="4"/>
      <c r="E122" s="4"/>
      <c r="F122" s="4"/>
      <c r="G122" s="4"/>
      <c r="H122" s="4"/>
      <c r="I122" s="4"/>
      <c r="J122" s="91">
        <f>J59/J121</f>
        <v>2000</v>
      </c>
    </row>
    <row r="123" spans="1:10" ht="15.75" customHeight="1" x14ac:dyDescent="0.2">
      <c r="A123" s="159" t="s">
        <v>94</v>
      </c>
      <c r="B123" s="161"/>
      <c r="C123" s="161"/>
      <c r="D123" s="161"/>
      <c r="E123" s="161"/>
      <c r="F123" s="4"/>
      <c r="G123" s="4"/>
      <c r="H123" s="4"/>
      <c r="I123" s="4"/>
      <c r="J123" s="69">
        <v>0.1</v>
      </c>
    </row>
    <row r="124" spans="1:10" ht="15.75" customHeight="1" x14ac:dyDescent="0.2">
      <c r="A124" s="37"/>
      <c r="B124" s="44"/>
      <c r="C124" s="4"/>
      <c r="D124" s="4"/>
      <c r="E124" s="45"/>
      <c r="F124" s="4"/>
      <c r="G124" s="4"/>
      <c r="H124" s="4"/>
      <c r="I124" s="93" t="s">
        <v>88</v>
      </c>
      <c r="J124" s="95">
        <f>J121*J122*(1-J123)</f>
        <v>9000</v>
      </c>
    </row>
    <row r="125" spans="1:10" ht="15.75" customHeight="1" x14ac:dyDescent="0.2">
      <c r="A125" s="37"/>
      <c r="B125" s="4"/>
      <c r="C125" s="4"/>
      <c r="D125" s="4"/>
      <c r="E125" s="4"/>
      <c r="F125" s="4"/>
      <c r="G125" s="4"/>
      <c r="H125" s="4"/>
      <c r="I125" s="93" t="s">
        <v>89</v>
      </c>
      <c r="J125" s="91">
        <f>(J121*J122)-J124</f>
        <v>1000</v>
      </c>
    </row>
    <row r="126" spans="1:10" ht="15.75" customHeight="1" x14ac:dyDescent="0.2">
      <c r="A126" s="128" t="s">
        <v>98</v>
      </c>
      <c r="B126" s="96"/>
      <c r="C126" s="96"/>
      <c r="D126" s="96"/>
      <c r="E126" s="96"/>
      <c r="F126" s="47"/>
      <c r="G126" s="47"/>
      <c r="H126" s="47"/>
      <c r="I126" s="120"/>
      <c r="J126" s="146">
        <f>J61</f>
        <v>10</v>
      </c>
    </row>
    <row r="127" spans="1:10" ht="15.75" customHeight="1" x14ac:dyDescent="0.2">
      <c r="A127" s="37" t="s">
        <v>99</v>
      </c>
      <c r="B127" s="4"/>
      <c r="C127" s="4"/>
      <c r="D127" s="4"/>
      <c r="E127" s="4"/>
      <c r="F127" s="4"/>
      <c r="G127" s="4"/>
      <c r="H127" s="4"/>
      <c r="I127" s="119"/>
      <c r="J127" s="97">
        <f>IF(J61 = 0, 0, J62/J61)</f>
        <v>1000</v>
      </c>
    </row>
    <row r="128" spans="1:10" ht="15.75" customHeight="1" x14ac:dyDescent="0.2">
      <c r="A128" s="159" t="s">
        <v>94</v>
      </c>
      <c r="B128" s="161"/>
      <c r="C128" s="161"/>
      <c r="D128" s="161"/>
      <c r="E128" s="161"/>
      <c r="F128" s="4"/>
      <c r="G128" s="4"/>
      <c r="H128" s="4"/>
      <c r="I128" s="119"/>
      <c r="J128" s="58">
        <v>0.1</v>
      </c>
    </row>
    <row r="129" spans="1:10" ht="15.75" customHeight="1" x14ac:dyDescent="0.2">
      <c r="A129" s="37"/>
      <c r="B129" s="4"/>
      <c r="C129" s="4"/>
      <c r="D129" s="4"/>
      <c r="E129" s="4"/>
      <c r="F129" s="4"/>
      <c r="G129" s="4"/>
      <c r="H129" s="4"/>
      <c r="I129" s="93" t="s">
        <v>88</v>
      </c>
      <c r="J129" s="100">
        <f>J126*J127*(1-J128)</f>
        <v>9000</v>
      </c>
    </row>
    <row r="130" spans="1:10" ht="15.75" customHeight="1" x14ac:dyDescent="0.2">
      <c r="A130" s="37"/>
      <c r="B130" s="4"/>
      <c r="C130" s="4"/>
      <c r="D130" s="4"/>
      <c r="E130" s="4"/>
      <c r="F130" s="4"/>
      <c r="G130" s="4"/>
      <c r="H130" s="4"/>
      <c r="I130" s="93" t="s">
        <v>89</v>
      </c>
      <c r="J130" s="97">
        <f>(J127*J126)-J129</f>
        <v>1000</v>
      </c>
    </row>
    <row r="131" spans="1:10" ht="6" customHeight="1" x14ac:dyDescent="0.2">
      <c r="A131" s="37"/>
      <c r="B131" s="56"/>
      <c r="C131" s="56"/>
      <c r="D131" s="56"/>
      <c r="E131" s="56"/>
      <c r="F131" s="56"/>
      <c r="G131" s="56"/>
      <c r="H131" s="56"/>
      <c r="I131" s="56"/>
      <c r="J131" s="97"/>
    </row>
    <row r="132" spans="1:10" ht="15.75" customHeight="1" x14ac:dyDescent="0.2">
      <c r="A132" s="28" t="s">
        <v>100</v>
      </c>
      <c r="B132" s="34"/>
      <c r="C132" s="34"/>
      <c r="D132" s="34"/>
      <c r="E132" s="34"/>
      <c r="F132" s="34"/>
      <c r="G132" s="34"/>
      <c r="H132" s="34"/>
      <c r="I132" s="34"/>
      <c r="J132" s="74"/>
    </row>
    <row r="133" spans="1:10" ht="15.75" customHeight="1" x14ac:dyDescent="0.2">
      <c r="A133" s="165" t="s">
        <v>101</v>
      </c>
      <c r="B133" s="162"/>
      <c r="C133" s="162"/>
      <c r="D133" s="162"/>
      <c r="E133" s="162"/>
      <c r="F133" s="4"/>
      <c r="G133" s="4"/>
      <c r="H133" s="4"/>
      <c r="I133" s="4"/>
      <c r="J133" s="97">
        <f>J67</f>
        <v>80000</v>
      </c>
    </row>
    <row r="134" spans="1:10" ht="15.75" customHeight="1" x14ac:dyDescent="0.2">
      <c r="A134" s="159" t="s">
        <v>94</v>
      </c>
      <c r="B134" s="161"/>
      <c r="C134" s="161"/>
      <c r="D134" s="161"/>
      <c r="E134" s="161"/>
      <c r="F134" s="4"/>
      <c r="G134" s="4"/>
      <c r="H134" s="4"/>
      <c r="I134" s="4"/>
      <c r="J134" s="58">
        <v>0.2</v>
      </c>
    </row>
    <row r="135" spans="1:10" ht="15.75" customHeight="1" x14ac:dyDescent="0.2">
      <c r="A135" s="37"/>
      <c r="B135" s="61"/>
      <c r="C135" s="61"/>
      <c r="D135" s="61"/>
      <c r="E135" s="61"/>
      <c r="F135" s="4"/>
      <c r="G135" s="4"/>
      <c r="H135" s="4"/>
      <c r="I135" s="93" t="s">
        <v>88</v>
      </c>
      <c r="J135" s="97">
        <f>J133*(1-J134)</f>
        <v>64000</v>
      </c>
    </row>
    <row r="136" spans="1:10" ht="15.75" customHeight="1" x14ac:dyDescent="0.2">
      <c r="A136" s="37"/>
      <c r="B136" s="61"/>
      <c r="C136" s="61"/>
      <c r="D136" s="61"/>
      <c r="E136" s="61"/>
      <c r="F136" s="4"/>
      <c r="G136" s="4"/>
      <c r="H136" s="4"/>
      <c r="I136" s="93" t="s">
        <v>89</v>
      </c>
      <c r="J136" s="97">
        <f>J133-J135</f>
        <v>16000</v>
      </c>
    </row>
    <row r="137" spans="1:10" ht="6" customHeight="1" x14ac:dyDescent="0.2">
      <c r="A137" s="37"/>
      <c r="B137" s="61"/>
      <c r="C137" s="61"/>
      <c r="D137" s="61"/>
      <c r="E137" s="61"/>
      <c r="F137" s="4"/>
      <c r="G137" s="4"/>
      <c r="H137" s="4"/>
      <c r="I137" s="78"/>
      <c r="J137" s="97"/>
    </row>
    <row r="138" spans="1:10" ht="15.75" customHeight="1" x14ac:dyDescent="0.2">
      <c r="A138" s="28" t="s">
        <v>103</v>
      </c>
      <c r="B138" s="34"/>
      <c r="C138" s="34"/>
      <c r="D138" s="34"/>
      <c r="E138" s="34"/>
      <c r="F138" s="34"/>
      <c r="G138" s="34"/>
      <c r="H138" s="34"/>
      <c r="I138" s="121"/>
      <c r="J138" s="73"/>
    </row>
    <row r="139" spans="1:10" ht="15.75" customHeight="1" x14ac:dyDescent="0.2">
      <c r="A139" s="37" t="s">
        <v>104</v>
      </c>
      <c r="B139" s="4"/>
      <c r="C139" s="4"/>
      <c r="D139" s="4"/>
      <c r="E139" s="4"/>
      <c r="F139" s="4"/>
      <c r="G139" s="4"/>
      <c r="H139" s="4"/>
      <c r="I139" s="119"/>
      <c r="J139" s="91">
        <f>J74</f>
        <v>50000</v>
      </c>
    </row>
    <row r="140" spans="1:10" ht="15.75" customHeight="1" x14ac:dyDescent="0.2">
      <c r="A140" s="159" t="s">
        <v>94</v>
      </c>
      <c r="B140" s="161"/>
      <c r="C140" s="161"/>
      <c r="D140" s="161"/>
      <c r="E140" s="161"/>
      <c r="F140" s="4"/>
      <c r="G140" s="4"/>
      <c r="H140" s="4"/>
      <c r="I140" s="119"/>
      <c r="J140" s="69">
        <v>0.1</v>
      </c>
    </row>
    <row r="141" spans="1:10" ht="15.75" customHeight="1" x14ac:dyDescent="0.2">
      <c r="A141" s="37"/>
      <c r="B141" s="4"/>
      <c r="C141" s="4"/>
      <c r="D141" s="4"/>
      <c r="E141" s="4"/>
      <c r="F141" s="4"/>
      <c r="G141" s="4"/>
      <c r="H141" s="4"/>
      <c r="I141" s="93" t="s">
        <v>88</v>
      </c>
      <c r="J141" s="91">
        <f>J139*(1-J140)</f>
        <v>45000</v>
      </c>
    </row>
    <row r="142" spans="1:10" ht="15.75" customHeight="1" x14ac:dyDescent="0.2">
      <c r="A142" s="37"/>
      <c r="B142" s="43"/>
      <c r="C142" s="4"/>
      <c r="D142" s="4"/>
      <c r="E142" s="4"/>
      <c r="F142" s="4"/>
      <c r="G142" s="4"/>
      <c r="H142" s="4"/>
      <c r="I142" s="93" t="s">
        <v>89</v>
      </c>
      <c r="J142" s="91">
        <f>J139-J141</f>
        <v>5000</v>
      </c>
    </row>
    <row r="143" spans="1:10" ht="6" customHeight="1" x14ac:dyDescent="0.2">
      <c r="A143" s="37"/>
      <c r="B143" s="43"/>
      <c r="C143" s="4"/>
      <c r="D143" s="4"/>
      <c r="E143" s="4"/>
      <c r="F143" s="4"/>
      <c r="G143" s="4"/>
      <c r="H143" s="4"/>
      <c r="I143" s="78"/>
      <c r="J143" s="97"/>
    </row>
    <row r="144" spans="1:10" ht="15.75" customHeight="1" x14ac:dyDescent="0.2">
      <c r="A144" s="28" t="s">
        <v>105</v>
      </c>
      <c r="B144" s="34"/>
      <c r="C144" s="34"/>
      <c r="D144" s="34"/>
      <c r="E144" s="34"/>
      <c r="F144" s="34"/>
      <c r="G144" s="34"/>
      <c r="H144" s="34"/>
      <c r="I144" s="121"/>
      <c r="J144" s="74"/>
    </row>
    <row r="145" spans="1:10" ht="15.75" customHeight="1" x14ac:dyDescent="0.2">
      <c r="A145" s="128" t="s">
        <v>106</v>
      </c>
      <c r="B145" s="130"/>
      <c r="C145" s="130"/>
      <c r="D145" s="130"/>
      <c r="E145" s="130"/>
      <c r="F145" s="47"/>
      <c r="G145" s="47"/>
      <c r="H145" s="47"/>
      <c r="I145" s="122"/>
      <c r="J145" s="97">
        <f>J75</f>
        <v>100000</v>
      </c>
    </row>
    <row r="146" spans="1:10" ht="27.75" customHeight="1" x14ac:dyDescent="0.2">
      <c r="A146" s="159" t="s">
        <v>109</v>
      </c>
      <c r="B146" s="161"/>
      <c r="C146" s="161"/>
      <c r="D146" s="161"/>
      <c r="E146" s="161"/>
      <c r="F146" s="4"/>
      <c r="G146" s="4"/>
      <c r="H146" s="4"/>
      <c r="I146" s="119"/>
      <c r="J146" s="58">
        <v>0.25</v>
      </c>
    </row>
    <row r="147" spans="1:10" ht="15.75" customHeight="1" x14ac:dyDescent="0.2">
      <c r="A147" s="37"/>
      <c r="B147" s="61"/>
      <c r="C147" s="61"/>
      <c r="D147" s="61"/>
      <c r="E147" s="61"/>
      <c r="F147" s="4"/>
      <c r="G147" s="4"/>
      <c r="H147" s="4"/>
      <c r="I147" s="93" t="s">
        <v>88</v>
      </c>
      <c r="J147" s="97">
        <f>J145*(1-J146)</f>
        <v>75000</v>
      </c>
    </row>
    <row r="148" spans="1:10" ht="15.75" customHeight="1" x14ac:dyDescent="0.2">
      <c r="A148" s="37"/>
      <c r="B148" s="61"/>
      <c r="C148" s="61"/>
      <c r="D148" s="61"/>
      <c r="E148" s="61"/>
      <c r="F148" s="4"/>
      <c r="G148" s="4"/>
      <c r="H148" s="4"/>
      <c r="I148" s="93" t="s">
        <v>89</v>
      </c>
      <c r="J148" s="97">
        <f>J145-J147</f>
        <v>25000</v>
      </c>
    </row>
    <row r="149" spans="1:10" ht="6" customHeight="1" x14ac:dyDescent="0.2">
      <c r="A149" s="38"/>
      <c r="B149" s="4"/>
      <c r="C149" s="4"/>
      <c r="D149" s="4"/>
      <c r="E149" s="4"/>
      <c r="F149" s="4"/>
      <c r="G149" s="4"/>
      <c r="H149" s="4"/>
      <c r="I149" s="78"/>
      <c r="J149" s="97"/>
    </row>
    <row r="150" spans="1:10" ht="15.75" customHeight="1" x14ac:dyDescent="0.2">
      <c r="A150" s="28" t="s">
        <v>107</v>
      </c>
      <c r="B150" s="34"/>
      <c r="C150" s="34"/>
      <c r="D150" s="34"/>
      <c r="E150" s="34"/>
      <c r="F150" s="34"/>
      <c r="G150" s="34"/>
      <c r="H150" s="34"/>
      <c r="I150" s="121"/>
      <c r="J150" s="74"/>
    </row>
    <row r="151" spans="1:10" ht="15.75" customHeight="1" x14ac:dyDescent="0.2">
      <c r="A151" s="37" t="s">
        <v>108</v>
      </c>
      <c r="B151" s="61"/>
      <c r="C151" s="61"/>
      <c r="D151" s="61"/>
      <c r="E151" s="61"/>
      <c r="F151" s="4"/>
      <c r="G151" s="4"/>
      <c r="H151" s="4"/>
      <c r="I151" s="119"/>
      <c r="J151" s="97">
        <f>J76</f>
        <v>100000</v>
      </c>
    </row>
    <row r="152" spans="1:10" ht="15.75" customHeight="1" x14ac:dyDescent="0.2">
      <c r="A152" s="159" t="s">
        <v>94</v>
      </c>
      <c r="B152" s="161"/>
      <c r="C152" s="161"/>
      <c r="D152" s="161"/>
      <c r="E152" s="161"/>
      <c r="F152" s="4"/>
      <c r="G152" s="4"/>
      <c r="H152" s="4"/>
      <c r="I152" s="119"/>
      <c r="J152" s="58">
        <v>0.2</v>
      </c>
    </row>
    <row r="153" spans="1:10" ht="15.75" customHeight="1" x14ac:dyDescent="0.2">
      <c r="A153" s="37"/>
      <c r="B153" s="61"/>
      <c r="C153" s="61"/>
      <c r="D153" s="61"/>
      <c r="E153" s="61"/>
      <c r="F153" s="4"/>
      <c r="G153" s="4"/>
      <c r="H153" s="4"/>
      <c r="I153" s="93" t="s">
        <v>88</v>
      </c>
      <c r="J153" s="97">
        <f>J151*(1-J152)</f>
        <v>80000</v>
      </c>
    </row>
    <row r="154" spans="1:10" ht="15.75" customHeight="1" x14ac:dyDescent="0.2">
      <c r="A154" s="37"/>
      <c r="B154" s="61"/>
      <c r="C154" s="61"/>
      <c r="D154" s="61"/>
      <c r="E154" s="61"/>
      <c r="F154" s="4"/>
      <c r="G154" s="4"/>
      <c r="H154" s="4"/>
      <c r="I154" s="93" t="s">
        <v>89</v>
      </c>
      <c r="J154" s="97">
        <f>J151-J153</f>
        <v>20000</v>
      </c>
    </row>
    <row r="155" spans="1:10" ht="6" customHeight="1" x14ac:dyDescent="0.2">
      <c r="A155" s="38"/>
      <c r="B155" s="4"/>
      <c r="C155" s="4"/>
      <c r="D155" s="4"/>
      <c r="E155" s="4"/>
      <c r="F155" s="4"/>
      <c r="G155" s="4"/>
      <c r="H155" s="4"/>
      <c r="I155" s="78"/>
      <c r="J155" s="97"/>
    </row>
    <row r="156" spans="1:10" ht="15.75" customHeight="1" x14ac:dyDescent="0.2">
      <c r="A156" s="28" t="s">
        <v>110</v>
      </c>
      <c r="B156" s="34"/>
      <c r="C156" s="34"/>
      <c r="D156" s="34"/>
      <c r="E156" s="34"/>
      <c r="F156" s="34"/>
      <c r="G156" s="34"/>
      <c r="H156" s="34"/>
      <c r="I156" s="121"/>
      <c r="J156" s="74"/>
    </row>
    <row r="157" spans="1:10" ht="15.75" customHeight="1" x14ac:dyDescent="0.2">
      <c r="A157" s="37" t="s">
        <v>111</v>
      </c>
      <c r="B157" s="4"/>
      <c r="C157" s="4"/>
      <c r="D157" s="4"/>
      <c r="E157" s="48"/>
      <c r="F157" s="4"/>
      <c r="G157" s="4"/>
      <c r="H157" s="4"/>
      <c r="I157" s="119"/>
      <c r="J157" s="97">
        <f>J77</f>
        <v>50000</v>
      </c>
    </row>
    <row r="158" spans="1:10" ht="15.75" customHeight="1" x14ac:dyDescent="0.2">
      <c r="A158" s="37" t="s">
        <v>112</v>
      </c>
      <c r="B158" s="4"/>
      <c r="C158" s="4"/>
      <c r="D158" s="4"/>
      <c r="E158" s="48"/>
      <c r="F158" s="4"/>
      <c r="G158" s="4"/>
      <c r="H158" s="4"/>
      <c r="I158" s="119"/>
      <c r="J158" s="58">
        <v>0.2</v>
      </c>
    </row>
    <row r="159" spans="1:10" ht="15.75" customHeight="1" x14ac:dyDescent="0.2">
      <c r="A159" s="37"/>
      <c r="B159" s="4"/>
      <c r="C159" s="4"/>
      <c r="D159" s="4"/>
      <c r="E159" s="48"/>
      <c r="F159" s="4"/>
      <c r="G159" s="4"/>
      <c r="H159" s="4"/>
      <c r="I159" s="93" t="s">
        <v>88</v>
      </c>
      <c r="J159" s="97">
        <f>J157*(1-J158)</f>
        <v>40000</v>
      </c>
    </row>
    <row r="160" spans="1:10" ht="15.75" customHeight="1" x14ac:dyDescent="0.2">
      <c r="A160" s="37"/>
      <c r="B160" s="4"/>
      <c r="C160" s="4"/>
      <c r="D160" s="4"/>
      <c r="E160" s="48"/>
      <c r="F160" s="4"/>
      <c r="G160" s="4"/>
      <c r="H160" s="4"/>
      <c r="I160" s="93" t="s">
        <v>89</v>
      </c>
      <c r="J160" s="97">
        <f>J157-J159</f>
        <v>10000</v>
      </c>
    </row>
    <row r="161" spans="1:10" ht="6" customHeight="1" x14ac:dyDescent="0.2">
      <c r="A161" s="38"/>
      <c r="B161" s="4"/>
      <c r="C161" s="4"/>
      <c r="D161" s="4"/>
      <c r="E161" s="48"/>
      <c r="F161" s="4"/>
      <c r="G161" s="4"/>
      <c r="H161" s="4"/>
      <c r="I161" s="78"/>
      <c r="J161" s="97"/>
    </row>
    <row r="162" spans="1:10" ht="15.75" customHeight="1" x14ac:dyDescent="0.2">
      <c r="A162" s="28" t="s">
        <v>113</v>
      </c>
      <c r="B162" s="34"/>
      <c r="C162" s="34"/>
      <c r="D162" s="34"/>
      <c r="E162" s="34"/>
      <c r="F162" s="34"/>
      <c r="G162" s="34"/>
      <c r="H162" s="34"/>
      <c r="I162" s="121"/>
      <c r="J162" s="74"/>
    </row>
    <row r="163" spans="1:10" ht="15.75" customHeight="1" x14ac:dyDescent="0.2">
      <c r="A163" s="37" t="s">
        <v>114</v>
      </c>
      <c r="B163" s="61"/>
      <c r="C163" s="61"/>
      <c r="D163" s="131"/>
      <c r="E163" s="61"/>
      <c r="F163" s="4"/>
      <c r="G163" s="4"/>
      <c r="H163" s="4"/>
      <c r="I163" s="119"/>
      <c r="J163" s="149">
        <f>J31</f>
        <v>0.05</v>
      </c>
    </row>
    <row r="164" spans="1:10" ht="15.75" customHeight="1" x14ac:dyDescent="0.2">
      <c r="A164" s="159" t="s">
        <v>116</v>
      </c>
      <c r="B164" s="161"/>
      <c r="C164" s="161"/>
      <c r="D164" s="161"/>
      <c r="E164" s="161"/>
      <c r="F164" s="4"/>
      <c r="G164" s="4"/>
      <c r="H164" s="4"/>
      <c r="I164" s="119"/>
      <c r="J164" s="99">
        <f>$J$163*$J$9</f>
        <v>1000</v>
      </c>
    </row>
    <row r="165" spans="1:10" ht="25.5" customHeight="1" x14ac:dyDescent="0.2">
      <c r="A165" s="159" t="s">
        <v>115</v>
      </c>
      <c r="B165" s="160"/>
      <c r="C165" s="160"/>
      <c r="D165" s="160"/>
      <c r="E165" s="160"/>
      <c r="F165" s="4"/>
      <c r="G165" s="4"/>
      <c r="H165" s="4"/>
      <c r="I165" s="119"/>
      <c r="J165" s="58">
        <v>0.1</v>
      </c>
    </row>
    <row r="166" spans="1:10" ht="16.5" customHeight="1" x14ac:dyDescent="0.2">
      <c r="A166" s="37"/>
      <c r="B166" s="61"/>
      <c r="C166" s="61"/>
      <c r="D166" s="61"/>
      <c r="E166" s="61"/>
      <c r="F166" s="4"/>
      <c r="G166" s="4"/>
      <c r="H166" s="4"/>
      <c r="I166" s="93" t="s">
        <v>89</v>
      </c>
      <c r="J166" s="97">
        <f>J164*$J$165*J81</f>
        <v>92148.965517241377</v>
      </c>
    </row>
    <row r="167" spans="1:10" ht="6" customHeight="1" x14ac:dyDescent="0.2">
      <c r="A167" s="38"/>
      <c r="B167" s="4"/>
      <c r="C167" s="4"/>
      <c r="D167" s="4"/>
      <c r="E167" s="4"/>
      <c r="F167" s="4"/>
      <c r="G167" s="4"/>
      <c r="H167" s="4"/>
      <c r="I167" s="78"/>
      <c r="J167" s="111"/>
    </row>
    <row r="168" spans="1:10" ht="15" customHeight="1" x14ac:dyDescent="0.2">
      <c r="A168" s="28" t="s">
        <v>117</v>
      </c>
      <c r="B168" s="34"/>
      <c r="C168" s="34"/>
      <c r="D168" s="34"/>
      <c r="E168" s="34"/>
      <c r="F168" s="34"/>
      <c r="G168" s="34"/>
      <c r="H168" s="34"/>
      <c r="I168" s="121"/>
      <c r="J168" s="74"/>
    </row>
    <row r="169" spans="1:10" ht="15.75" customHeight="1" x14ac:dyDescent="0.2">
      <c r="A169" s="159" t="s">
        <v>119</v>
      </c>
      <c r="B169" s="161"/>
      <c r="C169" s="161"/>
      <c r="D169" s="161"/>
      <c r="E169" s="161"/>
      <c r="F169" s="4"/>
      <c r="G169" s="4"/>
      <c r="H169" s="4"/>
      <c r="I169" s="119"/>
      <c r="J169" s="94">
        <f>J14</f>
        <v>64</v>
      </c>
    </row>
    <row r="170" spans="1:10" ht="15.75" customHeight="1" x14ac:dyDescent="0.2">
      <c r="A170" s="165" t="s">
        <v>118</v>
      </c>
      <c r="B170" s="162"/>
      <c r="C170" s="162"/>
      <c r="D170" s="162"/>
      <c r="E170" s="162"/>
      <c r="F170" s="4"/>
      <c r="G170" s="4"/>
      <c r="H170" s="4"/>
      <c r="I170" s="119"/>
      <c r="J170" s="72">
        <f>821</f>
        <v>821</v>
      </c>
    </row>
    <row r="171" spans="1:10" ht="15.75" customHeight="1" x14ac:dyDescent="0.2">
      <c r="A171" s="165" t="s">
        <v>120</v>
      </c>
      <c r="B171" s="162"/>
      <c r="C171" s="162"/>
      <c r="D171" s="162"/>
      <c r="E171" s="162"/>
      <c r="F171" s="4"/>
      <c r="G171" s="4"/>
      <c r="H171" s="4"/>
      <c r="I171" s="119"/>
      <c r="J171" s="69">
        <v>0.15</v>
      </c>
    </row>
    <row r="172" spans="1:10" s="10" customFormat="1" ht="17.25" customHeight="1" x14ac:dyDescent="0.2">
      <c r="A172" s="172" t="s">
        <v>121</v>
      </c>
      <c r="B172" s="173"/>
      <c r="C172" s="173"/>
      <c r="D172" s="173"/>
      <c r="E172" s="173"/>
      <c r="F172" s="56"/>
      <c r="G172" s="56"/>
      <c r="H172" s="56"/>
      <c r="I172" s="171"/>
      <c r="J172" s="91">
        <f>J11*J170*(J171*J169)</f>
        <v>12610560</v>
      </c>
    </row>
    <row r="173" spans="1:10" ht="27.75" customHeight="1" x14ac:dyDescent="0.2">
      <c r="A173" s="159" t="s">
        <v>122</v>
      </c>
      <c r="B173" s="161"/>
      <c r="C173" s="161"/>
      <c r="D173" s="161"/>
      <c r="E173" s="161"/>
      <c r="F173" s="4"/>
      <c r="G173" s="4"/>
      <c r="H173" s="17"/>
      <c r="I173" s="123"/>
      <c r="J173" s="150">
        <v>2</v>
      </c>
    </row>
    <row r="174" spans="1:10" ht="15.75" customHeight="1" x14ac:dyDescent="0.2">
      <c r="A174" s="159" t="s">
        <v>123</v>
      </c>
      <c r="B174" s="160"/>
      <c r="C174" s="160"/>
      <c r="D174" s="160"/>
      <c r="E174" s="160"/>
      <c r="F174" s="4"/>
      <c r="G174" s="4"/>
      <c r="H174" s="17"/>
      <c r="I174" s="123"/>
      <c r="J174" s="72">
        <v>35</v>
      </c>
    </row>
    <row r="175" spans="1:10" ht="43.5" customHeight="1" x14ac:dyDescent="0.2">
      <c r="A175" s="159" t="s">
        <v>124</v>
      </c>
      <c r="B175" s="160"/>
      <c r="C175" s="160"/>
      <c r="D175" s="160"/>
      <c r="E175" s="160"/>
      <c r="F175" s="4"/>
      <c r="G175" s="4"/>
      <c r="H175" s="4"/>
      <c r="I175" s="119"/>
      <c r="J175" s="91">
        <f>(($J$169*'Bảng tính tk ARAP'!$J$171)*'Bảng tính tk ARAP'!$J$11)*'Bảng tính tk ARAP'!$J$174</f>
        <v>537600</v>
      </c>
    </row>
    <row r="176" spans="1:10" ht="15.75" customHeight="1" x14ac:dyDescent="0.2">
      <c r="A176" s="166"/>
      <c r="B176" s="167"/>
      <c r="C176" s="167"/>
      <c r="D176" s="167"/>
      <c r="E176" s="167"/>
      <c r="F176" s="4"/>
      <c r="G176" s="4"/>
      <c r="H176" s="4"/>
      <c r="I176" s="93" t="s">
        <v>89</v>
      </c>
      <c r="J176" s="91">
        <f>J172+J175</f>
        <v>13148160</v>
      </c>
    </row>
    <row r="177" spans="1:10" ht="6" customHeight="1" thickBot="1" x14ac:dyDescent="0.25">
      <c r="A177" s="76"/>
      <c r="B177" s="62"/>
      <c r="C177" s="62"/>
      <c r="D177" s="62"/>
      <c r="E177" s="62"/>
      <c r="F177" s="62"/>
      <c r="G177" s="62"/>
      <c r="H177" s="62"/>
      <c r="I177" s="124"/>
      <c r="J177" s="125"/>
    </row>
    <row r="178" spans="1:10" ht="15.75" customHeight="1" thickTop="1" x14ac:dyDescent="0.2">
      <c r="A178" s="4"/>
      <c r="B178" s="4"/>
      <c r="C178" s="4"/>
      <c r="D178" s="4"/>
      <c r="E178" s="4"/>
      <c r="F178" s="4"/>
      <c r="G178" s="4"/>
      <c r="H178" s="4"/>
      <c r="I178" s="4"/>
      <c r="J178" s="56"/>
    </row>
    <row r="179" spans="1:10" ht="15.75" customHeight="1" x14ac:dyDescent="0.2">
      <c r="A179" s="80" t="s">
        <v>125</v>
      </c>
      <c r="B179" s="81"/>
      <c r="C179" s="81"/>
      <c r="D179" s="81"/>
      <c r="E179" s="81"/>
      <c r="F179" s="81"/>
      <c r="G179" s="81"/>
      <c r="H179" s="81"/>
      <c r="I179" s="81"/>
      <c r="J179" s="112"/>
    </row>
    <row r="180" spans="1:10" ht="27.75" customHeight="1" x14ac:dyDescent="0.2">
      <c r="A180" s="163" t="s">
        <v>126</v>
      </c>
      <c r="B180" s="164"/>
      <c r="C180" s="164"/>
      <c r="D180" s="164"/>
      <c r="E180" s="164"/>
      <c r="F180" s="113"/>
      <c r="G180" s="113"/>
      <c r="H180" s="49"/>
      <c r="I180" s="49"/>
      <c r="J180" s="114">
        <f>D203</f>
        <v>13514473.965517242</v>
      </c>
    </row>
    <row r="181" spans="1:10" ht="27.75" customHeight="1" x14ac:dyDescent="0.2">
      <c r="A181" s="75" t="s">
        <v>127</v>
      </c>
      <c r="B181" s="75"/>
      <c r="C181" s="75"/>
      <c r="D181" s="75"/>
      <c r="E181" s="75"/>
      <c r="F181" s="75"/>
      <c r="G181" s="75"/>
      <c r="H181" s="41"/>
      <c r="I181" s="41"/>
      <c r="J181" s="66"/>
    </row>
    <row r="182" spans="1:10" ht="6" customHeight="1" x14ac:dyDescent="0.2">
      <c r="A182" s="41"/>
      <c r="B182" s="41"/>
      <c r="C182" s="41"/>
      <c r="D182" s="41"/>
      <c r="E182" s="41"/>
      <c r="F182" s="41"/>
      <c r="G182" s="41"/>
      <c r="H182" s="41"/>
      <c r="I182" s="41"/>
      <c r="J182" s="66"/>
    </row>
    <row r="183" spans="1:10" ht="15.75" customHeight="1" x14ac:dyDescent="0.2">
      <c r="A183" s="80" t="s">
        <v>128</v>
      </c>
      <c r="B183" s="81"/>
      <c r="C183" s="81"/>
      <c r="D183" s="174" t="s">
        <v>129</v>
      </c>
      <c r="E183" s="79"/>
      <c r="F183" s="41"/>
      <c r="G183" s="41"/>
      <c r="H183" s="41"/>
      <c r="I183" s="41"/>
      <c r="J183" s="66"/>
    </row>
    <row r="184" spans="1:10" ht="15.75" customHeight="1" x14ac:dyDescent="0.2">
      <c r="A184" s="38" t="s">
        <v>130</v>
      </c>
      <c r="B184" s="4"/>
      <c r="C184" s="4"/>
      <c r="D184" s="82">
        <f>J104</f>
        <v>75915</v>
      </c>
      <c r="E184" s="4"/>
      <c r="F184" s="41"/>
      <c r="G184" s="41"/>
      <c r="H184" s="41"/>
      <c r="I184" s="41"/>
      <c r="J184" s="66"/>
    </row>
    <row r="185" spans="1:10" ht="15.75" customHeight="1" x14ac:dyDescent="0.2">
      <c r="A185" s="38" t="s">
        <v>131</v>
      </c>
      <c r="B185" s="4"/>
      <c r="C185" s="4"/>
      <c r="D185" s="82">
        <f>J108</f>
        <v>65000</v>
      </c>
      <c r="E185" s="4"/>
      <c r="F185" s="41"/>
      <c r="G185" s="41"/>
      <c r="H185" s="41"/>
      <c r="I185" s="41"/>
      <c r="J185" s="66"/>
    </row>
    <row r="186" spans="1:10" ht="15.75" customHeight="1" x14ac:dyDescent="0.2">
      <c r="A186" s="38" t="s">
        <v>132</v>
      </c>
      <c r="B186" s="4"/>
      <c r="C186" s="4"/>
      <c r="D186" s="82">
        <f>J114</f>
        <v>43750</v>
      </c>
      <c r="E186" s="4"/>
      <c r="F186" s="41"/>
      <c r="G186" s="41"/>
      <c r="H186" s="41"/>
      <c r="I186" s="41"/>
      <c r="J186" s="66"/>
    </row>
    <row r="187" spans="1:10" ht="15.75" customHeight="1" x14ac:dyDescent="0.2">
      <c r="A187" s="38" t="s">
        <v>133</v>
      </c>
      <c r="B187" s="4"/>
      <c r="C187" s="4"/>
      <c r="D187" s="82">
        <f>J125</f>
        <v>1000</v>
      </c>
      <c r="E187" s="4"/>
      <c r="F187" s="41"/>
      <c r="G187" s="41"/>
      <c r="H187" s="41"/>
      <c r="I187" s="41"/>
      <c r="J187" s="66"/>
    </row>
    <row r="188" spans="1:10" ht="15.75" customHeight="1" x14ac:dyDescent="0.2">
      <c r="A188" s="38" t="s">
        <v>48</v>
      </c>
      <c r="B188" s="4"/>
      <c r="C188" s="4"/>
      <c r="D188" s="82">
        <f>J130</f>
        <v>1000</v>
      </c>
      <c r="E188" s="4"/>
      <c r="F188" s="41"/>
      <c r="G188" s="41"/>
      <c r="H188" s="41"/>
      <c r="I188" s="41"/>
      <c r="J188" s="66"/>
    </row>
    <row r="189" spans="1:10" ht="15.75" customHeight="1" x14ac:dyDescent="0.2">
      <c r="A189" s="38" t="s">
        <v>134</v>
      </c>
      <c r="B189" s="4"/>
      <c r="C189" s="4"/>
      <c r="D189" s="82">
        <f>J118</f>
        <v>11500</v>
      </c>
      <c r="E189" s="4"/>
      <c r="F189" s="41"/>
      <c r="G189" s="41"/>
      <c r="H189" s="41"/>
      <c r="I189" s="41"/>
      <c r="J189" s="66"/>
    </row>
    <row r="190" spans="1:10" ht="15.75" customHeight="1" x14ac:dyDescent="0.2">
      <c r="A190" s="38" t="s">
        <v>100</v>
      </c>
      <c r="B190" s="4"/>
      <c r="C190" s="4"/>
      <c r="D190" s="82">
        <f>J136</f>
        <v>16000</v>
      </c>
      <c r="E190" s="4"/>
      <c r="F190" s="41"/>
      <c r="G190" s="41"/>
      <c r="H190" s="41"/>
      <c r="I190" s="41"/>
      <c r="J190" s="66"/>
    </row>
    <row r="191" spans="1:10" ht="15.75" customHeight="1" x14ac:dyDescent="0.2">
      <c r="A191" s="38" t="s">
        <v>135</v>
      </c>
      <c r="B191" s="4"/>
      <c r="C191" s="4"/>
      <c r="D191" s="82">
        <f>J142</f>
        <v>5000</v>
      </c>
      <c r="E191" s="4"/>
      <c r="F191" s="41"/>
      <c r="G191" s="41"/>
      <c r="H191" s="41"/>
      <c r="I191" s="41"/>
      <c r="J191" s="66"/>
    </row>
    <row r="192" spans="1:10" ht="15.75" customHeight="1" x14ac:dyDescent="0.2">
      <c r="A192" s="38" t="s">
        <v>105</v>
      </c>
      <c r="B192" s="4"/>
      <c r="C192" s="4"/>
      <c r="D192" s="82">
        <f>J148</f>
        <v>25000</v>
      </c>
      <c r="E192" s="4"/>
      <c r="F192" s="41"/>
      <c r="G192" s="41"/>
      <c r="H192" s="41"/>
      <c r="I192" s="41"/>
      <c r="J192" s="66"/>
    </row>
    <row r="193" spans="1:10" ht="15.75" customHeight="1" x14ac:dyDescent="0.2">
      <c r="A193" s="38" t="s">
        <v>136</v>
      </c>
      <c r="B193" s="4"/>
      <c r="C193" s="4"/>
      <c r="D193" s="82">
        <f>J154</f>
        <v>20000</v>
      </c>
      <c r="E193" s="4"/>
      <c r="F193" s="41"/>
      <c r="G193" s="41"/>
      <c r="H193" s="41"/>
      <c r="I193" s="41"/>
      <c r="J193" s="66"/>
    </row>
    <row r="194" spans="1:10" ht="15.75" customHeight="1" x14ac:dyDescent="0.2">
      <c r="A194" s="38" t="s">
        <v>110</v>
      </c>
      <c r="B194" s="4"/>
      <c r="C194" s="4"/>
      <c r="D194" s="82">
        <f>J160</f>
        <v>10000</v>
      </c>
      <c r="E194" s="4"/>
      <c r="F194" s="41"/>
      <c r="G194" s="41"/>
      <c r="H194" s="41"/>
      <c r="I194" s="41"/>
      <c r="J194" s="66"/>
    </row>
    <row r="195" spans="1:10" ht="15.75" customHeight="1" x14ac:dyDescent="0.2">
      <c r="A195" s="138"/>
      <c r="D195" s="107"/>
    </row>
    <row r="196" spans="1:10" ht="15.75" customHeight="1" x14ac:dyDescent="0.2">
      <c r="A196" s="38" t="s">
        <v>113</v>
      </c>
      <c r="B196" s="4"/>
      <c r="C196" s="4"/>
      <c r="D196" s="82">
        <f>J166</f>
        <v>92148.965517241377</v>
      </c>
      <c r="E196" s="4"/>
      <c r="F196" s="41"/>
      <c r="G196" s="41"/>
      <c r="H196" s="41"/>
      <c r="I196" s="41"/>
      <c r="J196" s="66"/>
    </row>
    <row r="197" spans="1:10" ht="15.75" customHeight="1" x14ac:dyDescent="0.2">
      <c r="A197" s="83"/>
      <c r="B197" s="4"/>
      <c r="C197" s="4"/>
      <c r="D197" s="82"/>
      <c r="E197" s="4"/>
      <c r="F197" s="41"/>
      <c r="G197" s="41"/>
      <c r="H197" s="41"/>
      <c r="I197" s="41"/>
      <c r="J197" s="66"/>
    </row>
    <row r="198" spans="1:10" ht="15.75" customHeight="1" x14ac:dyDescent="0.2">
      <c r="A198" s="84" t="s">
        <v>137</v>
      </c>
      <c r="B198" s="49"/>
      <c r="C198" s="49"/>
      <c r="D198" s="85">
        <f>SUM(D184:D196)</f>
        <v>366313.96551724139</v>
      </c>
      <c r="E198" s="4"/>
      <c r="F198" s="41"/>
      <c r="G198" s="41"/>
      <c r="H198" s="41"/>
      <c r="I198" s="41"/>
      <c r="J198" s="66"/>
    </row>
    <row r="199" spans="1:10" ht="15.75" customHeight="1" x14ac:dyDescent="0.2">
      <c r="A199" s="83"/>
      <c r="B199" s="4"/>
      <c r="C199" s="4"/>
      <c r="D199" s="77"/>
      <c r="E199" s="4"/>
      <c r="F199" s="41"/>
      <c r="G199" s="41"/>
      <c r="H199" s="41"/>
      <c r="I199" s="41"/>
      <c r="J199" s="66"/>
    </row>
    <row r="200" spans="1:10" ht="15.75" customHeight="1" x14ac:dyDescent="0.2">
      <c r="A200" s="83" t="s">
        <v>138</v>
      </c>
      <c r="B200" s="4"/>
      <c r="C200" s="4"/>
      <c r="D200" s="77"/>
      <c r="E200" s="4"/>
      <c r="F200" s="41"/>
      <c r="G200" s="41"/>
      <c r="H200" s="41"/>
      <c r="I200" s="41"/>
      <c r="J200" s="66"/>
    </row>
    <row r="201" spans="1:10" ht="15.75" customHeight="1" x14ac:dyDescent="0.2">
      <c r="A201" s="84" t="s">
        <v>138</v>
      </c>
      <c r="B201" s="49"/>
      <c r="C201" s="49"/>
      <c r="D201" s="85">
        <f>J176</f>
        <v>13148160</v>
      </c>
      <c r="E201" s="4"/>
      <c r="F201" s="41"/>
      <c r="G201" s="41"/>
      <c r="H201" s="41"/>
      <c r="I201" s="41"/>
      <c r="J201" s="66"/>
    </row>
    <row r="202" spans="1:10" ht="15.75" customHeight="1" x14ac:dyDescent="0.2">
      <c r="A202" s="83"/>
      <c r="B202" s="4"/>
      <c r="C202" s="4"/>
      <c r="D202" s="82"/>
      <c r="E202" s="4"/>
      <c r="F202" s="41"/>
      <c r="G202" s="41"/>
      <c r="H202" s="41"/>
      <c r="I202" s="41"/>
      <c r="J202" s="66"/>
    </row>
    <row r="203" spans="1:10" ht="15.75" customHeight="1" thickBot="1" x14ac:dyDescent="0.25">
      <c r="A203" s="86" t="s">
        <v>139</v>
      </c>
      <c r="B203" s="65"/>
      <c r="C203" s="65"/>
      <c r="D203" s="87">
        <f>D198+D201</f>
        <v>13514473.965517242</v>
      </c>
      <c r="E203" s="4"/>
      <c r="F203" s="41"/>
      <c r="G203" s="41"/>
      <c r="H203" s="41"/>
      <c r="I203" s="41"/>
      <c r="J203" s="66"/>
    </row>
    <row r="204" spans="1:10" ht="13.5" thickTop="1" x14ac:dyDescent="0.2"/>
  </sheetData>
  <mergeCells count="91">
    <mergeCell ref="A123:E123"/>
    <mergeCell ref="A128:E128"/>
    <mergeCell ref="A140:E140"/>
    <mergeCell ref="A176:E176"/>
    <mergeCell ref="A69:G69"/>
    <mergeCell ref="A86:E86"/>
    <mergeCell ref="A9:E9"/>
    <mergeCell ref="A133:E133"/>
    <mergeCell ref="A134:E134"/>
    <mergeCell ref="A106:E106"/>
    <mergeCell ref="A28:E28"/>
    <mergeCell ref="A29:E29"/>
    <mergeCell ref="A30:E30"/>
    <mergeCell ref="A70:E70"/>
    <mergeCell ref="A71:E71"/>
    <mergeCell ref="A90:E90"/>
    <mergeCell ref="A87:E87"/>
    <mergeCell ref="A180:E180"/>
    <mergeCell ref="A112:E112"/>
    <mergeCell ref="A146:E146"/>
    <mergeCell ref="A152:E152"/>
    <mergeCell ref="A169:E169"/>
    <mergeCell ref="A170:E170"/>
    <mergeCell ref="A65:E65"/>
    <mergeCell ref="A66:E66"/>
    <mergeCell ref="A164:E164"/>
    <mergeCell ref="A165:E165"/>
    <mergeCell ref="A62:E62"/>
    <mergeCell ref="A88:E88"/>
    <mergeCell ref="A89:E89"/>
    <mergeCell ref="A103:E103"/>
    <mergeCell ref="A85:E85"/>
    <mergeCell ref="A80:E80"/>
    <mergeCell ref="A61:E61"/>
    <mergeCell ref="A21:E21"/>
    <mergeCell ref="A22:E22"/>
    <mergeCell ref="A23:E23"/>
    <mergeCell ref="A24:E24"/>
    <mergeCell ref="A52:E52"/>
    <mergeCell ref="A53:E53"/>
    <mergeCell ref="A67:E67"/>
    <mergeCell ref="A68:E68"/>
    <mergeCell ref="A79:E79"/>
    <mergeCell ref="A77:E77"/>
    <mergeCell ref="A74:E74"/>
    <mergeCell ref="A12:E12"/>
    <mergeCell ref="A37:E37"/>
    <mergeCell ref="A60:E60"/>
    <mergeCell ref="A18:E18"/>
    <mergeCell ref="A34:E34"/>
    <mergeCell ref="A35:E35"/>
    <mergeCell ref="A36:E36"/>
    <mergeCell ref="A47:E47"/>
    <mergeCell ref="A48:E48"/>
    <mergeCell ref="A49:E49"/>
    <mergeCell ref="A38:E38"/>
    <mergeCell ref="A40:E40"/>
    <mergeCell ref="A41:E41"/>
    <mergeCell ref="A42:E42"/>
    <mergeCell ref="A46:E46"/>
    <mergeCell ref="A17:E17"/>
    <mergeCell ref="A14:E14"/>
    <mergeCell ref="A13:E13"/>
    <mergeCell ref="A25:E25"/>
    <mergeCell ref="A26:E26"/>
    <mergeCell ref="A27:E27"/>
    <mergeCell ref="A50:E50"/>
    <mergeCell ref="A51:E51"/>
    <mergeCell ref="A59:E59"/>
    <mergeCell ref="A58:E58"/>
    <mergeCell ref="A56:E56"/>
    <mergeCell ref="A57:E57"/>
    <mergeCell ref="A175:E175"/>
    <mergeCell ref="A174:E174"/>
    <mergeCell ref="A173:E173"/>
    <mergeCell ref="A75:E75"/>
    <mergeCell ref="A76:E76"/>
    <mergeCell ref="A78:E78"/>
    <mergeCell ref="A171:E171"/>
    <mergeCell ref="A102:E102"/>
    <mergeCell ref="A116:E116"/>
    <mergeCell ref="A6:E6"/>
    <mergeCell ref="A45:E45"/>
    <mergeCell ref="A31:E31"/>
    <mergeCell ref="A39:E39"/>
    <mergeCell ref="A10:E10"/>
    <mergeCell ref="A15:E15"/>
    <mergeCell ref="A19:E19"/>
    <mergeCell ref="A16:E16"/>
    <mergeCell ref="A20:E20"/>
    <mergeCell ref="A11:E11"/>
  </mergeCells>
  <phoneticPr fontId="0" type="noConversion"/>
  <dataValidations count="1">
    <dataValidation type="list" allowBlank="1" showInputMessage="1" showErrorMessage="1" sqref="J65 J69 J13 J71">
      <formula1>"Yes, No"</formula1>
    </dataValidation>
  </dataValidations>
  <printOptions horizontalCentered="1"/>
  <pageMargins left="0.5" right="0.5" top="0.5" bottom="0.5" header="0.5" footer="0.25"/>
  <pageSetup scale="80" orientation="portrait" r:id="rId1"/>
  <headerFooter alignWithMargins="0">
    <oddFooter>&amp;L&amp;9       Automated Resume Processing ROI Template&amp;C&amp;9Page &amp;P of &amp;N</oddFooter>
  </headerFooter>
  <rowBreaks count="3" manualBreakCount="3">
    <brk id="54" max="9" man="1"/>
    <brk id="99" max="9" man="1"/>
    <brk id="155"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Bảng tính tk ARAP</vt:lpstr>
      <vt:lpstr>'Bảng tính tk ARAP'!Print_Area</vt:lpstr>
    </vt:vector>
  </TitlesOfParts>
  <Manager>Yosif Limited</Manager>
  <Company>Yosif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Yosif Limited</dc:creator>
  <cp:keywords/>
  <dc:description/>
  <cp:lastModifiedBy>Windows User</cp:lastModifiedBy>
  <cp:lastPrinted>2005-08-01T21:58:39Z</cp:lastPrinted>
  <dcterms:created xsi:type="dcterms:W3CDTF">1999-06-18T00:19:11Z</dcterms:created>
  <dcterms:modified xsi:type="dcterms:W3CDTF">2018-03-05T08:31:23Z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TC012314861033</vt:lpwstr>
  </property>
</Properties>
</file>